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Informes de Gestión\Informe de Gestión Año 2018\Definitivos\"/>
    </mc:Choice>
  </mc:AlternateContent>
  <xr:revisionPtr revIDLastSave="0" documentId="13_ncr:1_{0CF3805D-06DA-44BD-A0FC-AB8159EA8435}" xr6:coauthVersionLast="40" xr6:coauthVersionMax="40" xr10:uidLastSave="{00000000-0000-0000-0000-000000000000}"/>
  <bookViews>
    <workbookView xWindow="-120" yWindow="-120" windowWidth="29040" windowHeight="15840" firstSheet="1" activeTab="1" xr2:uid="{63422BF8-0379-4252-B21A-67D455C855FB}"/>
  </bookViews>
  <sheets>
    <sheet name="Ind 2018 v2 " sheetId="1" state="hidden" r:id="rId1"/>
    <sheet name="Ind 2018 " sheetId="2" r:id="rId2"/>
  </sheets>
  <definedNames>
    <definedName name="_xlnm._FilterDatabase" localSheetId="1" hidden="1">'Ind 2018 '!$A$3:$XEX$26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2" l="1"/>
  <c r="H22" i="2" l="1"/>
  <c r="H21" i="2"/>
  <c r="H17" i="2"/>
  <c r="H16" i="2"/>
  <c r="H14" i="2"/>
  <c r="H13" i="2"/>
  <c r="H11" i="2"/>
  <c r="H10" i="2"/>
  <c r="H9" i="2"/>
  <c r="H8" i="2"/>
  <c r="H7" i="2"/>
  <c r="H6" i="2"/>
  <c r="H5" i="2" l="1"/>
  <c r="H4" i="2" l="1"/>
  <c r="H26" i="2" l="1"/>
  <c r="H25" i="2"/>
  <c r="F22" i="2" l="1"/>
</calcChain>
</file>

<file path=xl/sharedStrings.xml><?xml version="1.0" encoding="utf-8"?>
<sst xmlns="http://schemas.openxmlformats.org/spreadsheetml/2006/main" count="181" uniqueCount="99">
  <si>
    <t>INDICADORES CORPORATIVOS 2018</t>
  </si>
  <si>
    <t>Perspectiva</t>
  </si>
  <si>
    <t>Objetivo Corporativo PE 2016-2020</t>
  </si>
  <si>
    <t>Indicador PE 2016-2020</t>
  </si>
  <si>
    <t>Fórmula</t>
  </si>
  <si>
    <t>Meta 2018</t>
  </si>
  <si>
    <t>Clientes, comunidad e impacto social</t>
  </si>
  <si>
    <t>Contribuir a la cobertura en la oferta y demanda y en la calidad de la educación del país</t>
  </si>
  <si>
    <t>Cobertura bruta del ICETEX en educación superior</t>
  </si>
  <si>
    <t>Beneficiarios activos de créditos de pregrado en periodo de estudio  / Población proyectada de 17 a 21 años</t>
  </si>
  <si>
    <t>5% (*)</t>
  </si>
  <si>
    <t>Estudiantes beneficiados con nuevos créditos condonables</t>
  </si>
  <si>
    <t>Sumatoria de legalizaciones de créditos condonables en el periodo</t>
  </si>
  <si>
    <t xml:space="preserve">Meta cuatrienio: 125.000
Meta 2018: 35.110 </t>
  </si>
  <si>
    <t>Nuevos beneficiarios de crédito educativo</t>
  </si>
  <si>
    <t>Nuevos beneficiarios de crédito en la vigencia 2018</t>
  </si>
  <si>
    <t>Nuevos beneficiarios de créditos a través de recursos de terceros</t>
  </si>
  <si>
    <t>Nuevos beneficiarios de crédito a través de fondos, alianzas y regalías en la vigencia 2018</t>
  </si>
  <si>
    <t>Liderar y contribuir en la articulación de la política pública</t>
  </si>
  <si>
    <t>Número de créditos en IES acreditadas/programas acreditados</t>
  </si>
  <si>
    <t>Créditos nuevos desembolsados en IES o programas acreditados en el país/Total de créditos girados en el país</t>
  </si>
  <si>
    <t>Captar, fidelizar, crecer y retener los clientes mediante segmentación adecuada</t>
  </si>
  <si>
    <t>Beneficiarios de la comunidad</t>
  </si>
  <si>
    <t>Total de beneficiarios inscritos en comunidad ICETEX</t>
  </si>
  <si>
    <t>Encuentros con población vulnerable</t>
  </si>
  <si>
    <t>Número de encuentros realizados con indígenas, victimas y afrodescendientes</t>
  </si>
  <si>
    <t>Experiencia de servicio en canales de contacto</t>
  </si>
  <si>
    <t>Contribuir a la alta regionalización de la educación superior en Colombia</t>
  </si>
  <si>
    <t xml:space="preserve">Colocación de recursos de terceros </t>
  </si>
  <si>
    <t>Sumatoria consignaciones de recursos de nuevos negocios y adiciones</t>
  </si>
  <si>
    <t>Oficinas móviles</t>
  </si>
  <si>
    <t>Municipios visitados mediante oficinas móviles</t>
  </si>
  <si>
    <t>Contribuir a la internacionalización de la educación superior en Colombia</t>
  </si>
  <si>
    <t>Número de becas otorgadas para colombianos en el exterior</t>
  </si>
  <si>
    <t>Número de becas otorgadas</t>
  </si>
  <si>
    <t>Gestión Financiera</t>
  </si>
  <si>
    <t>Diversificar las fuentes de fondos para responder a los retos de crecimiento</t>
  </si>
  <si>
    <t>% de avance de actividades del plan de acción</t>
  </si>
  <si>
    <t>Asegurar la sostenibilidad de los servicios manteniendo niveles competitivos de cartera y rentabilidad</t>
  </si>
  <si>
    <t>Cobertura de provisiones</t>
  </si>
  <si>
    <t>Provisiones de cartera/cartera vencida mayor a 30 días</t>
  </si>
  <si>
    <t>&gt;140%</t>
  </si>
  <si>
    <t>Índice de cartera vencida</t>
  </si>
  <si>
    <t>[Valor de cartera activa con mora mayor a 30 días  / Valor Total de cartera activa] *100%</t>
  </si>
  <si>
    <t>&lt; 9,95%</t>
  </si>
  <si>
    <t>Mejorar el Gobierno Corporativo</t>
  </si>
  <si>
    <t>Cumplimiento Plan de gobierno corporativo</t>
  </si>
  <si>
    <t>Procesos internos y organización</t>
  </si>
  <si>
    <t>Optimizar los procesos clave y fortalecer el sistema de administración de riesgo</t>
  </si>
  <si>
    <t>Calificación de Riesgo de la entidad</t>
  </si>
  <si>
    <t>Resultado diagnóstico Firma calificadora</t>
  </si>
  <si>
    <t>AAA 
F1+</t>
  </si>
  <si>
    <t>Medición del Riesgo Operativo de la Entidad</t>
  </si>
  <si>
    <t>Calificación riesgo del Aplicativo VIGIA</t>
  </si>
  <si>
    <t>Perfil de riesgo mínimo TOLERABLE</t>
  </si>
  <si>
    <t>Consolidar y optimizar la gestión de alianzas y convenios regionales, nacionales e internacionales</t>
  </si>
  <si>
    <t>Nuevos convenios de cooperación internacional</t>
  </si>
  <si>
    <t>Número de nuevos convenios suscritos de cooperación internacional</t>
  </si>
  <si>
    <t>Garantizar con calidad, un eficiente y efectivo servicio al cliente</t>
  </si>
  <si>
    <t>Eficiencia en el servicio</t>
  </si>
  <si>
    <t>Armonizar los procesos de la entidad, acordes con la nueva estructura, enfocados en la excelencia</t>
  </si>
  <si>
    <t>Este objetivo no se medirá en la vigencia 2018 dada la Directiva Presidencial 01 del 10 de febrero de 2016 - Plan  de austeridad 2016, numeral 4 - Modificaciones de estructuras administrativas y plantas de personal</t>
  </si>
  <si>
    <t>N.A.</t>
  </si>
  <si>
    <t>Aprendizaje, innovación y crecimiento</t>
  </si>
  <si>
    <t>Innovar en el portafolio de productos orientados a activos, pasivos y patrimonio</t>
  </si>
  <si>
    <t>Modelo Financiación contingente al ingreso</t>
  </si>
  <si>
    <t>Convertir las tecnologías de información en una ventaja competitiva del negocio</t>
  </si>
  <si>
    <t>Sistema CORE Bancario  - Fase II</t>
  </si>
  <si>
    <t>Asegurar el talento humano de la organización</t>
  </si>
  <si>
    <t>Cumplimiento Plan Estratégico de Talento Humano</t>
  </si>
  <si>
    <t>% Avance Plan Estratégico de Talento Humano</t>
  </si>
  <si>
    <t>(Usuarios que califican entre excelente y bueno la atención en los canales / Cantidad de usuarios encuestados)*100</t>
  </si>
  <si>
    <r>
      <t>800</t>
    </r>
    <r>
      <rPr>
        <b/>
        <vertAlign val="superscript"/>
        <sz val="14"/>
        <rFont val="Arial"/>
        <family val="2"/>
      </rPr>
      <t>(1)</t>
    </r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</si>
  <si>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Se autoriza el cambio de 1000 a 800 becas para colombianos en el exterior por</t>
    </r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</si>
  <si>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Se cambia el producto "Eduplan" por "Becas Ser"</t>
    </r>
  </si>
  <si>
    <r>
      <t xml:space="preserve">Diseño e implementación Becas Ser </t>
    </r>
    <r>
      <rPr>
        <b/>
        <vertAlign val="superscript"/>
        <sz val="11"/>
        <rFont val="Arial"/>
        <family val="2"/>
      </rPr>
      <t>(2)</t>
    </r>
  </si>
  <si>
    <r>
      <t xml:space="preserve">1-[Número de PQRS que están pendientes de respuesta y se encuentran fuera de términos / Total de solicitudes + Q&amp;R que se encuentran pendientes de respuesta de la entidad] * 100 </t>
    </r>
    <r>
      <rPr>
        <vertAlign val="superscript"/>
        <sz val="11"/>
        <rFont val="Arial"/>
        <family val="2"/>
      </rPr>
      <t>(3)</t>
    </r>
  </si>
  <si>
    <r>
      <rPr>
        <vertAlign val="superscript"/>
        <sz val="11"/>
        <color theme="1"/>
        <rFont val="Calibri"/>
        <family val="2"/>
        <scheme val="minor"/>
      </rPr>
      <t>(3)</t>
    </r>
    <r>
      <rPr>
        <sz val="11"/>
        <color theme="1"/>
        <rFont val="Calibri"/>
        <family val="2"/>
        <scheme val="minor"/>
      </rPr>
      <t xml:space="preserve"> Se corrige la fórmula y meta se cambia de 0% a 100% por el cambio de la tendencia del indicador</t>
    </r>
  </si>
  <si>
    <t>Resultado</t>
  </si>
  <si>
    <t>Cumplimiento</t>
  </si>
  <si>
    <t>TOLERABLE</t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</si>
  <si>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Se autoriza por parte de Presidencia  el cambio de 1000 a 800 becas para colombianos en el exterior </t>
    </r>
  </si>
  <si>
    <t>Cierre a 31 de diciembre de 2018</t>
  </si>
  <si>
    <t>Meta cuatrienio: 125.000
Meta 2018: 36.183</t>
  </si>
  <si>
    <r>
      <t xml:space="preserve">Diseño e implementación Becas Ser </t>
    </r>
    <r>
      <rPr>
        <b/>
        <vertAlign val="superscript"/>
        <sz val="10"/>
        <rFont val="Arial"/>
        <family val="2"/>
      </rPr>
      <t>(2)</t>
    </r>
  </si>
  <si>
    <r>
      <t xml:space="preserve">1-[Número de PQRS que están pendientes de respuesta y se encuentran fuera de términos / Total de solicitudes + Q&amp;R que se encuentran pendientes de respuesta de la entidad] * 100 </t>
    </r>
    <r>
      <rPr>
        <vertAlign val="superscript"/>
        <sz val="10"/>
        <rFont val="Arial"/>
        <family val="2"/>
      </rPr>
      <t>(3)</t>
    </r>
  </si>
  <si>
    <t xml:space="preserve">Observaciones </t>
  </si>
  <si>
    <t>=18/35</t>
  </si>
  <si>
    <t>=19.873+861+158</t>
  </si>
  <si>
    <t>=12/10</t>
  </si>
  <si>
    <t xml:space="preserve">=29.600/33.907 </t>
  </si>
  <si>
    <t>=65,04/82</t>
  </si>
  <si>
    <t>=458/450</t>
  </si>
  <si>
    <t xml:space="preserve">=(189.059+184.662)/4.297.425 </t>
  </si>
  <si>
    <t>=853/800</t>
  </si>
  <si>
    <t>=765.418.455.942/469.344.508.816</t>
  </si>
  <si>
    <t>=98,92/100</t>
  </si>
  <si>
    <t>=469.344.508.816/5.362.818.278.373</t>
  </si>
  <si>
    <t>=30.097.933.432/41.526.426.488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</si>
</sst>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&quot;$&quot;\ #,##0;\-&quot;$&quot;\ #,##0"/>
    <numFmt numFmtId="165" formatCode="_-&quot;$&quot;\ * #,##0_-;\-&quot;$&quot;\ * #,##0_-;_-&quot;$&quot;\ * &quot;-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002060"/>
      <name val="Calibri Light"/>
      <family val="2"/>
      <scheme val="major"/>
    </font>
    <font>
      <b/>
      <sz val="11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10"/>
      <color theme="1"/>
      <name val="Calibri"/>
      <family val="2"/>
      <scheme val="minor"/>
    </font>
    <font>
      <b/>
      <vertAlign val="superscript"/>
      <sz val="14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b/>
      <sz val="11"/>
      <color rgb="FF002060"/>
      <name val="Calibri Light"/>
      <family val="2"/>
      <scheme val="maj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CF4F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</fills>
  <borders count="11">
    <border>
      <left/>
      <right/>
      <top/>
      <bottom/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/>
      <top/>
      <bottom style="medium">
        <color rgb="FF002060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1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0" fontId="7" fillId="5" borderId="6" xfId="0" applyNumberFormat="1" applyFont="1" applyFill="1" applyBorder="1" applyAlignment="1">
      <alignment horizontal="center" vertical="center" wrapText="1"/>
    </xf>
    <xf numFmtId="41" fontId="7" fillId="5" borderId="6" xfId="1" applyFont="1" applyFill="1" applyBorder="1" applyAlignment="1">
      <alignment horizontal="center" vertical="center" wrapText="1"/>
    </xf>
    <xf numFmtId="37" fontId="7" fillId="5" borderId="6" xfId="1" applyNumberFormat="1" applyFont="1" applyFill="1" applyBorder="1" applyAlignment="1">
      <alignment horizontal="center" vertical="center"/>
    </xf>
    <xf numFmtId="9" fontId="7" fillId="5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9" fontId="10" fillId="5" borderId="6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64" fontId="7" fillId="5" borderId="6" xfId="2" applyNumberFormat="1" applyFont="1" applyFill="1" applyBorder="1" applyAlignment="1">
      <alignment horizontal="center" vertical="center" wrapText="1"/>
    </xf>
    <xf numFmtId="9" fontId="7" fillId="5" borderId="6" xfId="3" applyFont="1" applyFill="1" applyBorder="1" applyAlignment="1">
      <alignment horizontal="center" vertical="center" wrapText="1"/>
    </xf>
    <xf numFmtId="0" fontId="7" fillId="5" borderId="6" xfId="1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9" fontId="7" fillId="5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/>
    <xf numFmtId="0" fontId="12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5" fillId="2" borderId="5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wrapText="1"/>
    </xf>
    <xf numFmtId="9" fontId="7" fillId="5" borderId="6" xfId="3" applyFont="1" applyFill="1" applyBorder="1" applyAlignment="1">
      <alignment horizontal="center" vertical="center"/>
    </xf>
    <xf numFmtId="0" fontId="0" fillId="2" borderId="0" xfId="0" quotePrefix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10" fontId="21" fillId="2" borderId="5" xfId="0" applyNumberFormat="1" applyFont="1" applyFill="1" applyBorder="1" applyAlignment="1">
      <alignment horizontal="center" vertical="center" wrapText="1"/>
    </xf>
    <xf numFmtId="10" fontId="19" fillId="5" borderId="5" xfId="0" applyNumberFormat="1" applyFont="1" applyFill="1" applyBorder="1" applyAlignment="1">
      <alignment horizontal="center" vertical="center" wrapText="1"/>
    </xf>
    <xf numFmtId="3" fontId="20" fillId="2" borderId="5" xfId="0" applyNumberFormat="1" applyFont="1" applyFill="1" applyBorder="1" applyAlignment="1">
      <alignment horizontal="center" vertical="center" wrapText="1"/>
    </xf>
    <xf numFmtId="41" fontId="19" fillId="5" borderId="5" xfId="1" applyFont="1" applyFill="1" applyBorder="1" applyAlignment="1">
      <alignment horizontal="center" vertical="center" wrapText="1"/>
    </xf>
    <xf numFmtId="37" fontId="19" fillId="5" borderId="5" xfId="1" applyNumberFormat="1" applyFont="1" applyFill="1" applyBorder="1" applyAlignment="1">
      <alignment horizontal="center" vertical="center"/>
    </xf>
    <xf numFmtId="9" fontId="19" fillId="5" borderId="5" xfId="3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9" fontId="22" fillId="5" borderId="5" xfId="0" applyNumberFormat="1" applyFont="1" applyFill="1" applyBorder="1" applyAlignment="1">
      <alignment horizontal="center" vertical="center" wrapText="1"/>
    </xf>
    <xf numFmtId="165" fontId="20" fillId="2" borderId="5" xfId="2" applyFont="1" applyFill="1" applyBorder="1" applyAlignment="1">
      <alignment horizontal="center" vertical="center" wrapText="1"/>
    </xf>
    <xf numFmtId="164" fontId="19" fillId="5" borderId="5" xfId="2" applyNumberFormat="1" applyFont="1" applyFill="1" applyBorder="1" applyAlignment="1">
      <alignment horizontal="center" vertical="center" wrapText="1"/>
    </xf>
    <xf numFmtId="10" fontId="20" fillId="2" borderId="5" xfId="0" applyNumberFormat="1" applyFont="1" applyFill="1" applyBorder="1" applyAlignment="1">
      <alignment horizontal="center" vertical="center" wrapText="1"/>
    </xf>
    <xf numFmtId="9" fontId="19" fillId="5" borderId="5" xfId="3" applyFont="1" applyFill="1" applyBorder="1" applyAlignment="1">
      <alignment horizontal="center" vertical="center" wrapText="1"/>
    </xf>
    <xf numFmtId="9" fontId="20" fillId="2" borderId="5" xfId="0" applyNumberFormat="1" applyFont="1" applyFill="1" applyBorder="1" applyAlignment="1">
      <alignment horizontal="center" vertical="center" wrapText="1"/>
    </xf>
    <xf numFmtId="9" fontId="19" fillId="5" borderId="5" xfId="0" applyNumberFormat="1" applyFont="1" applyFill="1" applyBorder="1" applyAlignment="1">
      <alignment horizontal="center" vertical="center" wrapText="1"/>
    </xf>
    <xf numFmtId="0" fontId="19" fillId="5" borderId="5" xfId="1" applyNumberFormat="1" applyFont="1" applyFill="1" applyBorder="1" applyAlignment="1">
      <alignment horizontal="center" vertical="center" wrapText="1"/>
    </xf>
    <xf numFmtId="10" fontId="20" fillId="2" borderId="5" xfId="3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9" fontId="20" fillId="2" borderId="8" xfId="0" applyNumberFormat="1" applyFont="1" applyFill="1" applyBorder="1" applyAlignment="1">
      <alignment horizontal="center" vertical="center" wrapText="1"/>
    </xf>
    <xf numFmtId="9" fontId="19" fillId="5" borderId="8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9" fontId="20" fillId="2" borderId="5" xfId="3" applyNumberFormat="1" applyFont="1" applyFill="1" applyBorder="1" applyAlignment="1">
      <alignment horizontal="center" vertical="center" wrapText="1"/>
    </xf>
    <xf numFmtId="10" fontId="20" fillId="2" borderId="8" xfId="3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right"/>
    </xf>
    <xf numFmtId="3" fontId="20" fillId="2" borderId="6" xfId="0" applyNumberFormat="1" applyFont="1" applyFill="1" applyBorder="1" applyAlignment="1">
      <alignment horizontal="right" vertical="center" wrapText="1"/>
    </xf>
    <xf numFmtId="9" fontId="20" fillId="2" borderId="6" xfId="0" applyNumberFormat="1" applyFont="1" applyFill="1" applyBorder="1" applyAlignment="1">
      <alignment horizontal="right" vertical="center" wrapText="1"/>
    </xf>
    <xf numFmtId="9" fontId="1" fillId="0" borderId="6" xfId="0" applyNumberFormat="1" applyFont="1" applyFill="1" applyBorder="1" applyAlignment="1">
      <alignment horizontal="right"/>
    </xf>
    <xf numFmtId="0" fontId="0" fillId="0" borderId="6" xfId="0" quotePrefix="1" applyFont="1" applyFill="1" applyBorder="1" applyAlignment="1">
      <alignment horizontal="right"/>
    </xf>
    <xf numFmtId="0" fontId="20" fillId="2" borderId="6" xfId="0" applyFont="1" applyFill="1" applyBorder="1" applyAlignment="1">
      <alignment horizontal="right" vertical="center" wrapText="1"/>
    </xf>
    <xf numFmtId="9" fontId="20" fillId="2" borderId="9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/>
    </xf>
    <xf numFmtId="0" fontId="12" fillId="2" borderId="0" xfId="0" applyFont="1" applyFill="1" applyBorder="1" applyAlignment="1">
      <alignment horizontal="left" wrapText="1"/>
    </xf>
    <xf numFmtId="0" fontId="4" fillId="7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0" fillId="2" borderId="0" xfId="0" quotePrefix="1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</cellXfs>
  <cellStyles count="4">
    <cellStyle name="Millares [0]" xfId="1" builtinId="6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154781</xdr:colOff>
      <xdr:row>0</xdr:row>
      <xdr:rowOff>1</xdr:rowOff>
    </xdr:from>
    <xdr:to>
      <xdr:col>2</xdr:col>
      <xdr:colOff>559594</xdr:colOff>
      <xdr:row>1</xdr:row>
      <xdr:rowOff>291535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7C644B-30EB-473C-B83C-D2CEEA1DF8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83" t="5702"/>
        <a:stretch/>
      </xdr:blipFill>
      <xdr:spPr>
        <a:xfrm>
          <a:off x="240506" y="1"/>
          <a:ext cx="1957388" cy="4820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0</xdr:row>
      <xdr:rowOff>95251</xdr:rowOff>
    </xdr:from>
    <xdr:to>
      <xdr:col>2</xdr:col>
      <xdr:colOff>1201868</xdr:colOff>
      <xdr:row>1</xdr:row>
      <xdr:rowOff>214313</xdr:rowOff>
    </xdr:to>
    <xdr:pic>
      <xdr:nvPicPr>
        <xdr:cNvPr id="3" name="Imagen 2" descr="cid:image002.png@01D4B1AE.37CFAD10">
          <a:extLst>
            <a:ext uri="{FF2B5EF4-FFF2-40B4-BE49-F238E27FC236}">
              <a16:creationId xmlns:a16="http://schemas.microsoft.com/office/drawing/2014/main" id="{AAC078CF-C432-4FD8-A7C4-FDB36C5BB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844" y="95251"/>
          <a:ext cx="1797180" cy="30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2381251</xdr:colOff>
      <xdr:row>0</xdr:row>
      <xdr:rowOff>83343</xdr:rowOff>
    </xdr:from>
    <xdr:to>
      <xdr:col>5</xdr:col>
      <xdr:colOff>995363</xdr:colOff>
      <xdr:row>1</xdr:row>
      <xdr:rowOff>235743</xdr:rowOff>
    </xdr:to>
    <xdr:pic>
      <xdr:nvPicPr>
        <xdr:cNvPr id="4" name="Imagen 3" descr="cid:image003.png@01D4B1AE.37CFAD10">
          <a:extLst>
            <a:ext uri="{FF2B5EF4-FFF2-40B4-BE49-F238E27FC236}">
              <a16:creationId xmlns:a16="http://schemas.microsoft.com/office/drawing/2014/main" id="{14E53697-56D1-4719-87F7-A3ADA3520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0657" y="83343"/>
          <a:ext cx="179308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20F88-ACCD-480C-9183-8B8080A1F379}">
  <dimension ref="A1:XEZ35"/>
  <sheetViews>
    <sheetView zoomScale="90" zoomScaleNormal="90" workbookViewId="0">
      <selection activeCell="C4" sqref="C4:C7"/>
    </sheetView>
  </sheetViews>
  <sheetFormatPr baseColWidth="10" defaultColWidth="0" defaultRowHeight="0" customHeight="1" zeroHeight="1" x14ac:dyDescent="0.25"/>
  <cols>
    <col min="1" max="1" width="1.28515625" style="1" customWidth="1"/>
    <col min="2" max="2" width="23.28515625" style="1" customWidth="1"/>
    <col min="3" max="3" width="32.28515625" style="1" customWidth="1"/>
    <col min="4" max="4" width="43.42578125" style="1" customWidth="1"/>
    <col min="5" max="5" width="47.7109375" style="1" customWidth="1"/>
    <col min="6" max="6" width="34.140625" style="1" customWidth="1"/>
    <col min="7" max="8" width="0" style="5" hidden="1" customWidth="1"/>
    <col min="9" max="16379" width="25.7109375" style="5" hidden="1"/>
    <col min="16380" max="16380" width="2" style="1" customWidth="1"/>
    <col min="16381" max="16384" width="2" style="1" hidden="1" customWidth="1"/>
  </cols>
  <sheetData>
    <row r="1" spans="2:16379" ht="15" customHeight="1" x14ac:dyDescent="0.25">
      <c r="B1" s="83" t="s">
        <v>0</v>
      </c>
      <c r="C1" s="83"/>
      <c r="D1" s="83"/>
      <c r="E1" s="83"/>
      <c r="F1" s="8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</row>
    <row r="2" spans="2:16379" ht="23.25" customHeight="1" thickBot="1" x14ac:dyDescent="0.3">
      <c r="B2" s="83"/>
      <c r="C2" s="83"/>
      <c r="D2" s="83"/>
      <c r="E2" s="83"/>
      <c r="F2" s="8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</row>
    <row r="3" spans="2:16379" ht="39" customHeight="1" x14ac:dyDescent="0.25">
      <c r="B3" s="2" t="s">
        <v>1</v>
      </c>
      <c r="C3" s="3" t="s">
        <v>2</v>
      </c>
      <c r="D3" s="3" t="s">
        <v>3</v>
      </c>
      <c r="E3" s="3" t="s">
        <v>4</v>
      </c>
      <c r="F3" s="4" t="s">
        <v>5</v>
      </c>
    </row>
    <row r="4" spans="2:16379" ht="42.75" x14ac:dyDescent="0.25">
      <c r="B4" s="84" t="s">
        <v>6</v>
      </c>
      <c r="C4" s="77" t="s">
        <v>7</v>
      </c>
      <c r="D4" s="6" t="s">
        <v>8</v>
      </c>
      <c r="E4" s="7" t="s">
        <v>9</v>
      </c>
      <c r="F4" s="8" t="s">
        <v>10</v>
      </c>
    </row>
    <row r="5" spans="2:16379" ht="52.5" customHeight="1" x14ac:dyDescent="0.25">
      <c r="B5" s="84"/>
      <c r="C5" s="77"/>
      <c r="D5" s="6" t="s">
        <v>11</v>
      </c>
      <c r="E5" s="7" t="s">
        <v>12</v>
      </c>
      <c r="F5" s="9" t="s">
        <v>13</v>
      </c>
    </row>
    <row r="6" spans="2:16379" ht="38.25" customHeight="1" x14ac:dyDescent="0.25">
      <c r="B6" s="84"/>
      <c r="C6" s="77"/>
      <c r="D6" s="6" t="s">
        <v>14</v>
      </c>
      <c r="E6" s="7" t="s">
        <v>15</v>
      </c>
      <c r="F6" s="10">
        <v>40000</v>
      </c>
    </row>
    <row r="7" spans="2:16379" ht="30" x14ac:dyDescent="0.25">
      <c r="B7" s="84"/>
      <c r="C7" s="77"/>
      <c r="D7" s="6" t="s">
        <v>16</v>
      </c>
      <c r="E7" s="7" t="s">
        <v>17</v>
      </c>
      <c r="F7" s="10">
        <v>40000</v>
      </c>
    </row>
    <row r="8" spans="2:16379" ht="42.75" x14ac:dyDescent="0.25">
      <c r="B8" s="84"/>
      <c r="C8" s="7" t="s">
        <v>18</v>
      </c>
      <c r="D8" s="6" t="s">
        <v>19</v>
      </c>
      <c r="E8" s="7" t="s">
        <v>20</v>
      </c>
      <c r="F8" s="28">
        <v>1</v>
      </c>
    </row>
    <row r="9" spans="2:16379" ht="42.75" customHeight="1" x14ac:dyDescent="0.25">
      <c r="B9" s="84"/>
      <c r="C9" s="77" t="s">
        <v>21</v>
      </c>
      <c r="D9" s="6" t="s">
        <v>22</v>
      </c>
      <c r="E9" s="7" t="s">
        <v>23</v>
      </c>
      <c r="F9" s="10">
        <v>120000</v>
      </c>
    </row>
    <row r="10" spans="2:16379" ht="54" customHeight="1" x14ac:dyDescent="0.25">
      <c r="B10" s="84"/>
      <c r="C10" s="77"/>
      <c r="D10" s="6" t="s">
        <v>24</v>
      </c>
      <c r="E10" s="7" t="s">
        <v>25</v>
      </c>
      <c r="F10" s="12">
        <v>10</v>
      </c>
    </row>
    <row r="11" spans="2:16379" ht="42.75" x14ac:dyDescent="0.25">
      <c r="B11" s="84"/>
      <c r="C11" s="77"/>
      <c r="D11" s="13" t="s">
        <v>26</v>
      </c>
      <c r="E11" s="14" t="s">
        <v>71</v>
      </c>
      <c r="F11" s="15">
        <v>0.82</v>
      </c>
    </row>
    <row r="12" spans="2:16379" ht="79.5" customHeight="1" x14ac:dyDescent="0.25">
      <c r="B12" s="84"/>
      <c r="C12" s="77" t="s">
        <v>27</v>
      </c>
      <c r="D12" s="13" t="s">
        <v>28</v>
      </c>
      <c r="E12" s="16" t="s">
        <v>29</v>
      </c>
      <c r="F12" s="17">
        <v>41526426484.940002</v>
      </c>
    </row>
    <row r="13" spans="2:16379" ht="47.25" customHeight="1" x14ac:dyDescent="0.25">
      <c r="B13" s="84"/>
      <c r="C13" s="77"/>
      <c r="D13" s="6" t="s">
        <v>30</v>
      </c>
      <c r="E13" s="7" t="s">
        <v>31</v>
      </c>
      <c r="F13" s="12">
        <v>450</v>
      </c>
    </row>
    <row r="14" spans="2:16379" ht="72.75" customHeight="1" x14ac:dyDescent="0.25">
      <c r="B14" s="84"/>
      <c r="C14" s="26" t="s">
        <v>32</v>
      </c>
      <c r="D14" s="6" t="s">
        <v>33</v>
      </c>
      <c r="E14" s="26" t="s">
        <v>34</v>
      </c>
      <c r="F14" s="18" t="s">
        <v>72</v>
      </c>
    </row>
    <row r="15" spans="2:16379" ht="42.75" x14ac:dyDescent="0.25">
      <c r="B15" s="82" t="s">
        <v>35</v>
      </c>
      <c r="C15" s="26" t="s">
        <v>36</v>
      </c>
      <c r="D15" s="6" t="s">
        <v>75</v>
      </c>
      <c r="E15" s="26" t="s">
        <v>37</v>
      </c>
      <c r="F15" s="18">
        <v>1</v>
      </c>
    </row>
    <row r="16" spans="2:16379" ht="60" customHeight="1" x14ac:dyDescent="0.25">
      <c r="B16" s="82"/>
      <c r="C16" s="77" t="s">
        <v>38</v>
      </c>
      <c r="D16" s="6" t="s">
        <v>39</v>
      </c>
      <c r="E16" s="7" t="s">
        <v>40</v>
      </c>
      <c r="F16" s="18" t="s">
        <v>41</v>
      </c>
    </row>
    <row r="17" spans="2:6" ht="96.75" customHeight="1" x14ac:dyDescent="0.25">
      <c r="B17" s="82"/>
      <c r="C17" s="77"/>
      <c r="D17" s="6" t="s">
        <v>42</v>
      </c>
      <c r="E17" s="7" t="s">
        <v>43</v>
      </c>
      <c r="F17" s="18" t="s">
        <v>44</v>
      </c>
    </row>
    <row r="18" spans="2:6" ht="64.5" customHeight="1" x14ac:dyDescent="0.25">
      <c r="B18" s="82"/>
      <c r="C18" s="7" t="s">
        <v>45</v>
      </c>
      <c r="D18" s="6" t="s">
        <v>46</v>
      </c>
      <c r="E18" s="7" t="s">
        <v>37</v>
      </c>
      <c r="F18" s="11">
        <v>1</v>
      </c>
    </row>
    <row r="19" spans="2:6" ht="43.5" customHeight="1" x14ac:dyDescent="0.25">
      <c r="B19" s="76" t="s">
        <v>47</v>
      </c>
      <c r="C19" s="77" t="s">
        <v>48</v>
      </c>
      <c r="D19" s="6" t="s">
        <v>49</v>
      </c>
      <c r="E19" s="7" t="s">
        <v>50</v>
      </c>
      <c r="F19" s="18" t="s">
        <v>51</v>
      </c>
    </row>
    <row r="20" spans="2:6" ht="54.75" customHeight="1" x14ac:dyDescent="0.25">
      <c r="B20" s="76"/>
      <c r="C20" s="77"/>
      <c r="D20" s="6" t="s">
        <v>52</v>
      </c>
      <c r="E20" s="7" t="s">
        <v>53</v>
      </c>
      <c r="F20" s="18" t="s">
        <v>54</v>
      </c>
    </row>
    <row r="21" spans="2:6" ht="72.75" customHeight="1" x14ac:dyDescent="0.25">
      <c r="B21" s="76"/>
      <c r="C21" s="7" t="s">
        <v>55</v>
      </c>
      <c r="D21" s="6" t="s">
        <v>56</v>
      </c>
      <c r="E21" s="7" t="s">
        <v>57</v>
      </c>
      <c r="F21" s="19">
        <v>35</v>
      </c>
    </row>
    <row r="22" spans="2:6" ht="117.75" customHeight="1" x14ac:dyDescent="0.25">
      <c r="B22" s="76"/>
      <c r="C22" s="26" t="s">
        <v>58</v>
      </c>
      <c r="D22" s="6" t="s">
        <v>59</v>
      </c>
      <c r="E22" s="26" t="s">
        <v>76</v>
      </c>
      <c r="F22" s="18">
        <v>1</v>
      </c>
    </row>
    <row r="23" spans="2:6" ht="74.25" customHeight="1" x14ac:dyDescent="0.25">
      <c r="B23" s="76"/>
      <c r="C23" s="7" t="s">
        <v>60</v>
      </c>
      <c r="D23" s="77" t="s">
        <v>61</v>
      </c>
      <c r="E23" s="77"/>
      <c r="F23" s="11" t="s">
        <v>62</v>
      </c>
    </row>
    <row r="24" spans="2:6" ht="42.75" x14ac:dyDescent="0.25">
      <c r="B24" s="78" t="s">
        <v>63</v>
      </c>
      <c r="C24" s="7" t="s">
        <v>64</v>
      </c>
      <c r="D24" s="6" t="s">
        <v>65</v>
      </c>
      <c r="E24" s="7" t="s">
        <v>37</v>
      </c>
      <c r="F24" s="11">
        <v>1</v>
      </c>
    </row>
    <row r="25" spans="2:6" ht="56.25" customHeight="1" x14ac:dyDescent="0.25">
      <c r="B25" s="78"/>
      <c r="C25" s="7" t="s">
        <v>66</v>
      </c>
      <c r="D25" s="6" t="s">
        <v>67</v>
      </c>
      <c r="E25" s="7" t="s">
        <v>37</v>
      </c>
      <c r="F25" s="18">
        <v>1</v>
      </c>
    </row>
    <row r="26" spans="2:6" ht="76.5" customHeight="1" thickBot="1" x14ac:dyDescent="0.3">
      <c r="B26" s="79"/>
      <c r="C26" s="20" t="s">
        <v>68</v>
      </c>
      <c r="D26" s="21" t="s">
        <v>69</v>
      </c>
      <c r="E26" s="20" t="s">
        <v>70</v>
      </c>
      <c r="F26" s="22">
        <v>1</v>
      </c>
    </row>
    <row r="27" spans="2:6" ht="15" x14ac:dyDescent="0.25">
      <c r="B27" s="23"/>
      <c r="C27" s="23"/>
      <c r="D27" s="23"/>
      <c r="E27" s="23"/>
      <c r="F27" s="23"/>
    </row>
    <row r="28" spans="2:6" ht="18.75" customHeight="1" x14ac:dyDescent="0.25">
      <c r="B28" s="80" t="s">
        <v>81</v>
      </c>
      <c r="C28" s="81"/>
      <c r="D28" s="81"/>
      <c r="E28" s="81"/>
      <c r="F28" s="81"/>
    </row>
    <row r="29" spans="2:6" ht="18.75" customHeight="1" x14ac:dyDescent="0.25">
      <c r="B29" s="80" t="s">
        <v>74</v>
      </c>
      <c r="C29" s="81"/>
      <c r="D29" s="81"/>
      <c r="E29" s="81"/>
      <c r="F29" s="81"/>
    </row>
    <row r="30" spans="2:6" ht="18.75" customHeight="1" x14ac:dyDescent="0.25">
      <c r="B30" s="80" t="s">
        <v>77</v>
      </c>
      <c r="C30" s="81"/>
      <c r="D30" s="81"/>
      <c r="E30" s="81"/>
      <c r="F30" s="81"/>
    </row>
    <row r="31" spans="2:6" ht="18.75" customHeight="1" x14ac:dyDescent="0.25">
      <c r="B31" s="29"/>
      <c r="C31" s="27"/>
      <c r="D31" s="27"/>
      <c r="E31" s="27"/>
      <c r="F31" s="27"/>
    </row>
    <row r="32" spans="2:6" ht="18.75" customHeight="1" x14ac:dyDescent="0.25">
      <c r="B32" s="29"/>
      <c r="C32" s="27"/>
      <c r="D32" s="27"/>
      <c r="E32" s="27"/>
      <c r="F32" s="27"/>
    </row>
    <row r="33" spans="2:6" ht="15" customHeight="1" x14ac:dyDescent="0.25">
      <c r="B33" s="75"/>
      <c r="C33" s="75"/>
      <c r="D33" s="75"/>
      <c r="E33" s="75"/>
      <c r="F33" s="24"/>
    </row>
    <row r="34" spans="2:6" ht="31.5" hidden="1" customHeight="1" x14ac:dyDescent="0.25">
      <c r="B34" s="75"/>
      <c r="C34" s="75"/>
      <c r="D34" s="75"/>
      <c r="E34" s="75"/>
      <c r="F34" s="75"/>
    </row>
    <row r="35" spans="2:6" ht="15" hidden="1" x14ac:dyDescent="0.25">
      <c r="B35" s="25"/>
      <c r="C35" s="25"/>
      <c r="D35" s="25"/>
      <c r="E35" s="25"/>
      <c r="F35" s="25"/>
    </row>
  </sheetData>
  <mergeCells count="16">
    <mergeCell ref="B15:B18"/>
    <mergeCell ref="C16:C17"/>
    <mergeCell ref="B1:F2"/>
    <mergeCell ref="B4:B14"/>
    <mergeCell ref="C4:C7"/>
    <mergeCell ref="C9:C11"/>
    <mergeCell ref="C12:C13"/>
    <mergeCell ref="B34:F34"/>
    <mergeCell ref="B19:B23"/>
    <mergeCell ref="C19:C20"/>
    <mergeCell ref="D23:E23"/>
    <mergeCell ref="B24:B26"/>
    <mergeCell ref="B28:F28"/>
    <mergeCell ref="B33:E33"/>
    <mergeCell ref="B29:F29"/>
    <mergeCell ref="B30:F30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85AAE-4D75-4A63-803F-E186F6D9B03A}">
  <dimension ref="A1:XFC35"/>
  <sheetViews>
    <sheetView showGridLines="0" tabSelected="1" topLeftCell="C1" zoomScale="112" zoomScaleNormal="112" workbookViewId="0">
      <selection activeCell="I12" sqref="I12"/>
    </sheetView>
  </sheetViews>
  <sheetFormatPr baseColWidth="10" defaultColWidth="0" defaultRowHeight="0" customHeight="1" zeroHeight="1" x14ac:dyDescent="0.25"/>
  <cols>
    <col min="1" max="1" width="1.28515625" style="1" customWidth="1"/>
    <col min="2" max="2" width="23.28515625" style="1" customWidth="1"/>
    <col min="3" max="3" width="32.28515625" style="1" customWidth="1"/>
    <col min="4" max="4" width="43.42578125" style="1" customWidth="1"/>
    <col min="5" max="5" width="47.28515625" style="1" bestFit="1" customWidth="1"/>
    <col min="6" max="6" width="21.42578125" style="33" customWidth="1"/>
    <col min="7" max="7" width="29.140625" style="1" customWidth="1"/>
    <col min="8" max="8" width="16" style="34" customWidth="1"/>
    <col min="9" max="9" width="31.5703125" style="74" customWidth="1"/>
    <col min="10" max="10" width="1.5703125" style="5" customWidth="1"/>
    <col min="11" max="16377" width="2" style="5" hidden="1"/>
    <col min="16378" max="16378" width="25.7109375" style="5" hidden="1"/>
    <col min="16379" max="16380" width="25.7109375" style="1" hidden="1"/>
    <col min="16381" max="16381" width="2" style="1" hidden="1"/>
    <col min="16382" max="16382" width="11.5703125" style="1" hidden="1"/>
    <col min="16383" max="16383" width="4.140625" style="1" hidden="1"/>
    <col min="16384" max="16384" width="1.140625" style="1" hidden="1"/>
  </cols>
  <sheetData>
    <row r="1" spans="1:16378" ht="15" customHeight="1" x14ac:dyDescent="0.25">
      <c r="A1" s="83" t="s">
        <v>0</v>
      </c>
      <c r="B1" s="83"/>
      <c r="C1" s="83"/>
      <c r="D1" s="83"/>
      <c r="E1" s="83"/>
      <c r="F1" s="83"/>
      <c r="H1" s="65"/>
      <c r="I1" s="6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</row>
    <row r="2" spans="1:16378" ht="23.25" customHeight="1" thickBot="1" x14ac:dyDescent="0.3">
      <c r="A2" s="83"/>
      <c r="B2" s="83"/>
      <c r="C2" s="83"/>
      <c r="D2" s="83"/>
      <c r="E2" s="83"/>
      <c r="F2" s="83"/>
      <c r="G2" s="66"/>
      <c r="H2" s="86" t="s">
        <v>82</v>
      </c>
      <c r="I2" s="8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</row>
    <row r="3" spans="1:16378" ht="36" customHeight="1" x14ac:dyDescent="0.25">
      <c r="B3" s="35" t="s">
        <v>1</v>
      </c>
      <c r="C3" s="36" t="s">
        <v>2</v>
      </c>
      <c r="D3" s="36" t="s">
        <v>3</v>
      </c>
      <c r="E3" s="36" t="s">
        <v>4</v>
      </c>
      <c r="F3" s="36" t="s">
        <v>78</v>
      </c>
      <c r="G3" s="36" t="s">
        <v>5</v>
      </c>
      <c r="H3" s="36" t="s">
        <v>79</v>
      </c>
      <c r="I3" s="37" t="s">
        <v>86</v>
      </c>
    </row>
    <row r="4" spans="1:16378" ht="38.25" x14ac:dyDescent="0.25">
      <c r="B4" s="91" t="s">
        <v>6</v>
      </c>
      <c r="C4" s="85" t="s">
        <v>7</v>
      </c>
      <c r="D4" s="38" t="s">
        <v>8</v>
      </c>
      <c r="E4" s="39" t="s">
        <v>9</v>
      </c>
      <c r="F4" s="40">
        <v>8.6999999999999994E-2</v>
      </c>
      <c r="G4" s="41">
        <v>0.05</v>
      </c>
      <c r="H4" s="63">
        <f>F4/5%</f>
        <v>1.7399999999999998</v>
      </c>
      <c r="I4" s="71" t="s">
        <v>93</v>
      </c>
    </row>
    <row r="5" spans="1:16378" ht="25.5" x14ac:dyDescent="0.25">
      <c r="B5" s="91"/>
      <c r="C5" s="85"/>
      <c r="D5" s="38" t="s">
        <v>11</v>
      </c>
      <c r="E5" s="39" t="s">
        <v>12</v>
      </c>
      <c r="F5" s="42">
        <v>20892</v>
      </c>
      <c r="G5" s="43" t="s">
        <v>83</v>
      </c>
      <c r="H5" s="57">
        <f>F5/36183</f>
        <v>0.57739822568609567</v>
      </c>
      <c r="I5" s="71" t="s">
        <v>88</v>
      </c>
      <c r="J5" s="62"/>
    </row>
    <row r="6" spans="1:16378" ht="15" x14ac:dyDescent="0.25">
      <c r="B6" s="91"/>
      <c r="C6" s="85"/>
      <c r="D6" s="38" t="s">
        <v>14</v>
      </c>
      <c r="E6" s="39" t="s">
        <v>15</v>
      </c>
      <c r="F6" s="42">
        <v>35405</v>
      </c>
      <c r="G6" s="44">
        <v>40000</v>
      </c>
      <c r="H6" s="57">
        <f t="shared" ref="H6:H14" si="0">F6/G6</f>
        <v>0.88512500000000005</v>
      </c>
      <c r="I6" s="68">
        <v>35405</v>
      </c>
    </row>
    <row r="7" spans="1:16378" ht="25.5" x14ac:dyDescent="0.25">
      <c r="B7" s="91"/>
      <c r="C7" s="85"/>
      <c r="D7" s="38" t="s">
        <v>16</v>
      </c>
      <c r="E7" s="39" t="s">
        <v>17</v>
      </c>
      <c r="F7" s="42">
        <v>63756</v>
      </c>
      <c r="G7" s="44">
        <v>40000</v>
      </c>
      <c r="H7" s="57">
        <f t="shared" si="0"/>
        <v>1.5939000000000001</v>
      </c>
      <c r="I7" s="68">
        <v>63756</v>
      </c>
    </row>
    <row r="8" spans="1:16378" ht="38.25" x14ac:dyDescent="0.25">
      <c r="B8" s="91"/>
      <c r="C8" s="39" t="s">
        <v>18</v>
      </c>
      <c r="D8" s="38" t="s">
        <v>19</v>
      </c>
      <c r="E8" s="39" t="s">
        <v>20</v>
      </c>
      <c r="F8" s="40">
        <v>0.873</v>
      </c>
      <c r="G8" s="45">
        <v>1</v>
      </c>
      <c r="H8" s="57">
        <f t="shared" si="0"/>
        <v>0.873</v>
      </c>
      <c r="I8" s="71" t="s">
        <v>90</v>
      </c>
    </row>
    <row r="9" spans="1:16378" ht="15" x14ac:dyDescent="0.25">
      <c r="B9" s="91"/>
      <c r="C9" s="85" t="s">
        <v>21</v>
      </c>
      <c r="D9" s="38" t="s">
        <v>22</v>
      </c>
      <c r="E9" s="39" t="s">
        <v>23</v>
      </c>
      <c r="F9" s="42">
        <v>87421</v>
      </c>
      <c r="G9" s="44">
        <v>120000</v>
      </c>
      <c r="H9" s="57">
        <f t="shared" si="0"/>
        <v>0.72850833333333331</v>
      </c>
      <c r="I9" s="68">
        <v>87421</v>
      </c>
    </row>
    <row r="10" spans="1:16378" ht="25.5" x14ac:dyDescent="0.25">
      <c r="B10" s="91"/>
      <c r="C10" s="85"/>
      <c r="D10" s="38" t="s">
        <v>24</v>
      </c>
      <c r="E10" s="39" t="s">
        <v>25</v>
      </c>
      <c r="F10" s="42">
        <v>12</v>
      </c>
      <c r="G10" s="46">
        <v>10</v>
      </c>
      <c r="H10" s="57">
        <f t="shared" si="0"/>
        <v>1.2</v>
      </c>
      <c r="I10" s="71" t="s">
        <v>89</v>
      </c>
    </row>
    <row r="11" spans="1:16378" ht="38.25" x14ac:dyDescent="0.25">
      <c r="B11" s="91"/>
      <c r="C11" s="85"/>
      <c r="D11" s="47" t="s">
        <v>26</v>
      </c>
      <c r="E11" s="48" t="s">
        <v>71</v>
      </c>
      <c r="F11" s="40">
        <v>0.65039999999999998</v>
      </c>
      <c r="G11" s="49">
        <v>0.82</v>
      </c>
      <c r="H11" s="57">
        <f t="shared" si="0"/>
        <v>0.79317073170731711</v>
      </c>
      <c r="I11" s="71" t="s">
        <v>91</v>
      </c>
    </row>
    <row r="12" spans="1:16378" ht="25.5" x14ac:dyDescent="0.25">
      <c r="B12" s="91"/>
      <c r="C12" s="85" t="s">
        <v>27</v>
      </c>
      <c r="D12" s="38" t="s">
        <v>28</v>
      </c>
      <c r="E12" s="39" t="s">
        <v>29</v>
      </c>
      <c r="F12" s="50">
        <v>30097933432</v>
      </c>
      <c r="G12" s="51">
        <v>41526426488</v>
      </c>
      <c r="H12" s="57">
        <f>F12/G12</f>
        <v>0.72478987424303121</v>
      </c>
      <c r="I12" s="71" t="s">
        <v>98</v>
      </c>
    </row>
    <row r="13" spans="1:16378" ht="15" x14ac:dyDescent="0.25">
      <c r="B13" s="91"/>
      <c r="C13" s="85"/>
      <c r="D13" s="38" t="s">
        <v>30</v>
      </c>
      <c r="E13" s="39" t="s">
        <v>31</v>
      </c>
      <c r="F13" s="39">
        <v>458</v>
      </c>
      <c r="G13" s="46">
        <v>450</v>
      </c>
      <c r="H13" s="57">
        <f t="shared" si="0"/>
        <v>1.0177777777777777</v>
      </c>
      <c r="I13" s="71" t="s">
        <v>92</v>
      </c>
    </row>
    <row r="14" spans="1:16378" ht="38.25" x14ac:dyDescent="0.25">
      <c r="B14" s="91"/>
      <c r="C14" s="39" t="s">
        <v>32</v>
      </c>
      <c r="D14" s="38" t="s">
        <v>33</v>
      </c>
      <c r="E14" s="39" t="s">
        <v>34</v>
      </c>
      <c r="F14" s="39">
        <v>853</v>
      </c>
      <c r="G14" s="46">
        <v>800</v>
      </c>
      <c r="H14" s="57">
        <f t="shared" si="0"/>
        <v>1.0662499999999999</v>
      </c>
      <c r="I14" s="71" t="s">
        <v>94</v>
      </c>
    </row>
    <row r="15" spans="1:16378" ht="38.25" x14ac:dyDescent="0.25">
      <c r="B15" s="90" t="s">
        <v>35</v>
      </c>
      <c r="C15" s="39" t="s">
        <v>36</v>
      </c>
      <c r="D15" s="38" t="s">
        <v>84</v>
      </c>
      <c r="E15" s="39" t="s">
        <v>37</v>
      </c>
      <c r="F15" s="52">
        <v>1</v>
      </c>
      <c r="G15" s="53">
        <v>1</v>
      </c>
      <c r="H15" s="54">
        <v>1</v>
      </c>
      <c r="I15" s="69">
        <v>1</v>
      </c>
    </row>
    <row r="16" spans="1:16378" ht="15" x14ac:dyDescent="0.25">
      <c r="B16" s="90"/>
      <c r="C16" s="85" t="s">
        <v>38</v>
      </c>
      <c r="D16" s="38" t="s">
        <v>39</v>
      </c>
      <c r="E16" s="39" t="s">
        <v>40</v>
      </c>
      <c r="F16" s="52">
        <v>1.631</v>
      </c>
      <c r="G16" s="53" t="s">
        <v>41</v>
      </c>
      <c r="H16" s="52">
        <f>+IF(F16&gt;140%,100%)</f>
        <v>1</v>
      </c>
      <c r="I16" s="71" t="s">
        <v>95</v>
      </c>
    </row>
    <row r="17" spans="2:9" ht="25.5" x14ac:dyDescent="0.25">
      <c r="B17" s="90"/>
      <c r="C17" s="85"/>
      <c r="D17" s="38" t="s">
        <v>42</v>
      </c>
      <c r="E17" s="39" t="s">
        <v>43</v>
      </c>
      <c r="F17" s="52">
        <v>8.7499999999999994E-2</v>
      </c>
      <c r="G17" s="53" t="s">
        <v>44</v>
      </c>
      <c r="H17" s="52">
        <f>+IF(F17&lt;9.95%,100%)</f>
        <v>1</v>
      </c>
      <c r="I17" s="71" t="s">
        <v>97</v>
      </c>
    </row>
    <row r="18" spans="2:9" ht="15" x14ac:dyDescent="0.25">
      <c r="B18" s="90"/>
      <c r="C18" s="39" t="s">
        <v>45</v>
      </c>
      <c r="D18" s="38" t="s">
        <v>46</v>
      </c>
      <c r="E18" s="39" t="s">
        <v>37</v>
      </c>
      <c r="F18" s="54">
        <v>1</v>
      </c>
      <c r="G18" s="55">
        <v>1</v>
      </c>
      <c r="H18" s="54">
        <v>1</v>
      </c>
      <c r="I18" s="70">
        <v>1</v>
      </c>
    </row>
    <row r="19" spans="2:9" ht="25.5" x14ac:dyDescent="0.25">
      <c r="B19" s="87" t="s">
        <v>47</v>
      </c>
      <c r="C19" s="85" t="s">
        <v>48</v>
      </c>
      <c r="D19" s="38" t="s">
        <v>49</v>
      </c>
      <c r="E19" s="39" t="s">
        <v>50</v>
      </c>
      <c r="F19" s="39" t="s">
        <v>51</v>
      </c>
      <c r="G19" s="53" t="s">
        <v>51</v>
      </c>
      <c r="H19" s="54">
        <v>1</v>
      </c>
      <c r="I19" s="69">
        <v>1</v>
      </c>
    </row>
    <row r="20" spans="2:9" ht="25.5" x14ac:dyDescent="0.25">
      <c r="B20" s="87"/>
      <c r="C20" s="85"/>
      <c r="D20" s="38" t="s">
        <v>52</v>
      </c>
      <c r="E20" s="39" t="s">
        <v>53</v>
      </c>
      <c r="F20" s="39" t="s">
        <v>80</v>
      </c>
      <c r="G20" s="53" t="s">
        <v>54</v>
      </c>
      <c r="H20" s="54">
        <v>1</v>
      </c>
      <c r="I20" s="69">
        <v>1</v>
      </c>
    </row>
    <row r="21" spans="2:9" ht="38.25" x14ac:dyDescent="0.25">
      <c r="B21" s="87"/>
      <c r="C21" s="39" t="s">
        <v>55</v>
      </c>
      <c r="D21" s="38" t="s">
        <v>56</v>
      </c>
      <c r="E21" s="39" t="s">
        <v>57</v>
      </c>
      <c r="F21" s="39">
        <v>18</v>
      </c>
      <c r="G21" s="56">
        <v>35</v>
      </c>
      <c r="H21" s="57">
        <f>F21/G21</f>
        <v>0.51428571428571423</v>
      </c>
      <c r="I21" s="71" t="s">
        <v>87</v>
      </c>
    </row>
    <row r="22" spans="2:9" ht="52.5" x14ac:dyDescent="0.25">
      <c r="B22" s="87"/>
      <c r="C22" s="39" t="s">
        <v>58</v>
      </c>
      <c r="D22" s="38" t="s">
        <v>59</v>
      </c>
      <c r="E22" s="39" t="s">
        <v>85</v>
      </c>
      <c r="F22" s="57">
        <f>1-(159/14733)</f>
        <v>0.98920790063123598</v>
      </c>
      <c r="G22" s="53">
        <v>1</v>
      </c>
      <c r="H22" s="52">
        <f>F22/G22</f>
        <v>0.98920790063123598</v>
      </c>
      <c r="I22" s="71" t="s">
        <v>96</v>
      </c>
    </row>
    <row r="23" spans="2:9" ht="51" x14ac:dyDescent="0.25">
      <c r="B23" s="87"/>
      <c r="C23" s="39" t="s">
        <v>60</v>
      </c>
      <c r="D23" s="85" t="s">
        <v>61</v>
      </c>
      <c r="E23" s="85"/>
      <c r="F23" s="39" t="s">
        <v>62</v>
      </c>
      <c r="G23" s="55" t="s">
        <v>62</v>
      </c>
      <c r="H23" s="39" t="s">
        <v>62</v>
      </c>
      <c r="I23" s="72" t="s">
        <v>62</v>
      </c>
    </row>
    <row r="24" spans="2:9" ht="38.25" x14ac:dyDescent="0.25">
      <c r="B24" s="88" t="s">
        <v>63</v>
      </c>
      <c r="C24" s="39" t="s">
        <v>64</v>
      </c>
      <c r="D24" s="38" t="s">
        <v>65</v>
      </c>
      <c r="E24" s="39" t="s">
        <v>37</v>
      </c>
      <c r="F24" s="54">
        <v>1</v>
      </c>
      <c r="G24" s="55">
        <v>1</v>
      </c>
      <c r="H24" s="52">
        <v>1</v>
      </c>
      <c r="I24" s="69">
        <v>1</v>
      </c>
    </row>
    <row r="25" spans="2:9" ht="38.25" x14ac:dyDescent="0.25">
      <c r="B25" s="88"/>
      <c r="C25" s="39" t="s">
        <v>66</v>
      </c>
      <c r="D25" s="38" t="s">
        <v>67</v>
      </c>
      <c r="E25" s="39" t="s">
        <v>37</v>
      </c>
      <c r="F25" s="54">
        <v>1</v>
      </c>
      <c r="G25" s="53">
        <v>1</v>
      </c>
      <c r="H25" s="57">
        <f>F25/G25</f>
        <v>1</v>
      </c>
      <c r="I25" s="69">
        <v>1</v>
      </c>
    </row>
    <row r="26" spans="2:9" ht="26.25" thickBot="1" x14ac:dyDescent="0.3">
      <c r="B26" s="89"/>
      <c r="C26" s="58" t="s">
        <v>68</v>
      </c>
      <c r="D26" s="59" t="s">
        <v>69</v>
      </c>
      <c r="E26" s="58" t="s">
        <v>70</v>
      </c>
      <c r="F26" s="60">
        <v>1</v>
      </c>
      <c r="G26" s="61">
        <v>1</v>
      </c>
      <c r="H26" s="64">
        <f>F26/G26</f>
        <v>1</v>
      </c>
      <c r="I26" s="73">
        <v>1</v>
      </c>
    </row>
    <row r="27" spans="2:9" ht="15" x14ac:dyDescent="0.25">
      <c r="B27" s="23"/>
      <c r="C27" s="23"/>
      <c r="D27" s="23"/>
      <c r="E27" s="23"/>
      <c r="F27" s="30"/>
      <c r="G27" s="23"/>
      <c r="H27" s="33"/>
    </row>
    <row r="28" spans="2:9" ht="18.75" customHeight="1" x14ac:dyDescent="0.25">
      <c r="B28" s="80" t="s">
        <v>73</v>
      </c>
      <c r="C28" s="81"/>
      <c r="D28" s="81"/>
      <c r="E28" s="81"/>
      <c r="F28" s="81"/>
      <c r="G28" s="81"/>
      <c r="H28" s="33"/>
    </row>
    <row r="29" spans="2:9" ht="18.75" customHeight="1" x14ac:dyDescent="0.25">
      <c r="B29" s="80" t="s">
        <v>74</v>
      </c>
      <c r="C29" s="81"/>
      <c r="D29" s="81"/>
      <c r="E29" s="81"/>
      <c r="F29" s="81"/>
      <c r="G29" s="81"/>
      <c r="H29" s="33"/>
    </row>
    <row r="30" spans="2:9" ht="18.75" customHeight="1" x14ac:dyDescent="0.25">
      <c r="B30" s="80" t="s">
        <v>77</v>
      </c>
      <c r="C30" s="81"/>
      <c r="D30" s="81"/>
      <c r="E30" s="81"/>
      <c r="F30" s="81"/>
      <c r="G30" s="81"/>
      <c r="H30" s="33"/>
    </row>
    <row r="31" spans="2:9" ht="18.75" customHeight="1" x14ac:dyDescent="0.25">
      <c r="B31" s="29"/>
      <c r="C31" s="27"/>
      <c r="D31" s="27"/>
      <c r="E31" s="27"/>
      <c r="F31" s="31"/>
      <c r="G31" s="27"/>
      <c r="H31" s="33"/>
    </row>
    <row r="32" spans="2:9" ht="18.75" customHeight="1" x14ac:dyDescent="0.25">
      <c r="B32" s="29"/>
      <c r="C32" s="27"/>
      <c r="D32" s="27"/>
      <c r="E32" s="27"/>
      <c r="F32" s="31"/>
      <c r="G32" s="27"/>
      <c r="H32" s="33"/>
    </row>
    <row r="33" spans="2:8" ht="15" customHeight="1" x14ac:dyDescent="0.25">
      <c r="B33" s="75"/>
      <c r="C33" s="75"/>
      <c r="D33" s="75"/>
      <c r="E33" s="75"/>
      <c r="F33" s="32"/>
      <c r="G33" s="24"/>
      <c r="H33" s="33"/>
    </row>
    <row r="34" spans="2:8" ht="31.5" hidden="1" customHeight="1" x14ac:dyDescent="0.25">
      <c r="B34" s="75"/>
      <c r="C34" s="75"/>
      <c r="D34" s="75"/>
      <c r="E34" s="75"/>
      <c r="F34" s="75"/>
      <c r="G34" s="75"/>
    </row>
    <row r="35" spans="2:8" ht="15" hidden="1" x14ac:dyDescent="0.25">
      <c r="B35" s="25"/>
      <c r="C35" s="25"/>
      <c r="D35" s="25"/>
      <c r="E35" s="25"/>
      <c r="F35" s="30"/>
      <c r="G35" s="25"/>
    </row>
  </sheetData>
  <mergeCells count="17">
    <mergeCell ref="B34:G34"/>
    <mergeCell ref="B19:B23"/>
    <mergeCell ref="C19:C20"/>
    <mergeCell ref="D23:E23"/>
    <mergeCell ref="B24:B26"/>
    <mergeCell ref="B28:G28"/>
    <mergeCell ref="B29:G29"/>
    <mergeCell ref="C9:C11"/>
    <mergeCell ref="C12:C13"/>
    <mergeCell ref="H2:I2"/>
    <mergeCell ref="B30:G30"/>
    <mergeCell ref="B33:E33"/>
    <mergeCell ref="A1:F2"/>
    <mergeCell ref="B15:B18"/>
    <mergeCell ref="C16:C17"/>
    <mergeCell ref="B4:B14"/>
    <mergeCell ref="C4:C7"/>
  </mergeCells>
  <conditionalFormatting sqref="H24:H2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 2018 v2 </vt:lpstr>
      <vt:lpstr>Ind 2018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Bello Pinzon</dc:creator>
  <cp:lastModifiedBy>Catalina Peña Hurtado</cp:lastModifiedBy>
  <cp:revision>0</cp:revision>
  <dcterms:created xsi:type="dcterms:W3CDTF">2019-01-14T20:28:39Z</dcterms:created>
  <dcterms:modified xsi:type="dcterms:W3CDTF">2019-02-05T21:02:43Z</dcterms:modified>
</cp:coreProperties>
</file>