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2F26B856-1FF8-43D2-A348-DC4E4822A20B}" xr6:coauthVersionLast="47" xr6:coauthVersionMax="47" xr10:uidLastSave="{00000000-0000-0000-0000-000000000000}"/>
  <bookViews>
    <workbookView xWindow="28680" yWindow="-120" windowWidth="29040" windowHeight="15720" tabRatio="651" firstSheet="11" activeTab="18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SF Sept" sheetId="41" r:id="rId15"/>
    <sheet name="ER Agosto" sheetId="38" r:id="rId16"/>
    <sheet name="ESF Agosto" sheetId="39" r:id="rId17"/>
    <sheet name="ER Sept" sheetId="40" r:id="rId18"/>
    <sheet name="ER Acumulado" sheetId="2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6">'[1]Otras inversiones'!#REF!</definedName>
    <definedName name="\0" localSheetId="18">'[1]Otras inversiones'!#REF!</definedName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11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11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10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11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10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11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10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11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10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11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11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11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11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11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10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11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11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11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11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10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11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10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11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10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11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11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10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11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10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11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10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11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10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11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10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11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10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11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10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11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10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11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10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11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10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11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10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11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10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11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10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11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10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11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10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11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11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11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11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11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11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11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11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10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11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10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11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10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11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10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11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10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11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11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11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11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10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11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10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11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11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11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11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11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11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10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11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10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11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10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11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10">'ER Junio'!$A$1:$C$51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11">'ESF Junio'!$A$1:$I$41</definedName>
    <definedName name="_xlnm.Print_Area" localSheetId="5">'ESF Marzo'!$A$1:$I$41</definedName>
    <definedName name="_xlnm.Print_Area" localSheetId="9">'ESF Mayo'!$A$1:$I$40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10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11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10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11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10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11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10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11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10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11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10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11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10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11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10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11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10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11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10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11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10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11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10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11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10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11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10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11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10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11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10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11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11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10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11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10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11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10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11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10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11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10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11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10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11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10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11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10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11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10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11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11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11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10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11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10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11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11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11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10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11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10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11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11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11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10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11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11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10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11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11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11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10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11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11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11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10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11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10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11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10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11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10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11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10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11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10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11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10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11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10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11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10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11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10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11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11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10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11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11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11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11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11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11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10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11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11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11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10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11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11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11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11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11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11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10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11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11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11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11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11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10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11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11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11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11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11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11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10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11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10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11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10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11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11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10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11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11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11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11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11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10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11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10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11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11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11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10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11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11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10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11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10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11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10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11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11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11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10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11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11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10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11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11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11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10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11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10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11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10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11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10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11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11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10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11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11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10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11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10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11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10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11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10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11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10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11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10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11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11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11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11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11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11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11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11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11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11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11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11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11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11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11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11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11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11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11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11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11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11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11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11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11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11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10">'ER Junio'!$8:$10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10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11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11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11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11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11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10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11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10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11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10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11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11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11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11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11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41"/>
  <c r="G38" i="4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C39" i="41" s="1"/>
  <c r="B21" i="41"/>
  <c r="B39" i="41" s="1"/>
  <c r="I19" i="41"/>
  <c r="D19" i="41"/>
  <c r="D18" i="41"/>
  <c r="I17" i="41"/>
  <c r="D17" i="41"/>
  <c r="D16" i="41"/>
  <c r="I15" i="41"/>
  <c r="C13" i="41"/>
  <c r="D13" i="41" s="1"/>
  <c r="B13" i="41"/>
  <c r="H11" i="41"/>
  <c r="H27" i="41" s="1"/>
  <c r="G11" i="41"/>
  <c r="G27" i="41" s="1"/>
  <c r="D11" i="41"/>
  <c r="C43" i="40"/>
  <c r="C22" i="40"/>
  <c r="C16" i="40"/>
  <c r="C24" i="40" s="1"/>
  <c r="C29" i="40" s="1"/>
  <c r="H38" i="39"/>
  <c r="G38" i="39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C39" i="39" s="1"/>
  <c r="B21" i="39"/>
  <c r="D21" i="39" s="1"/>
  <c r="I19" i="39"/>
  <c r="D19" i="39"/>
  <c r="D18" i="39"/>
  <c r="I17" i="39"/>
  <c r="D17" i="39"/>
  <c r="D16" i="39"/>
  <c r="I15" i="39"/>
  <c r="D13" i="39"/>
  <c r="C13" i="39"/>
  <c r="B13" i="39"/>
  <c r="H11" i="39"/>
  <c r="H27" i="39" s="1"/>
  <c r="H39" i="39" s="1"/>
  <c r="G11" i="39"/>
  <c r="G27" i="39" s="1"/>
  <c r="D11" i="39"/>
  <c r="C43" i="38"/>
  <c r="C22" i="38"/>
  <c r="C16" i="38"/>
  <c r="H38" i="37"/>
  <c r="G38" i="37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C39" i="37" s="1"/>
  <c r="B21" i="37"/>
  <c r="I19" i="37"/>
  <c r="D19" i="37"/>
  <c r="D18" i="37"/>
  <c r="I17" i="37"/>
  <c r="D17" i="37"/>
  <c r="D16" i="37"/>
  <c r="I15" i="37"/>
  <c r="C13" i="37"/>
  <c r="B13" i="37"/>
  <c r="D13" i="37" s="1"/>
  <c r="H11" i="37"/>
  <c r="H27" i="37" s="1"/>
  <c r="H39" i="37" s="1"/>
  <c r="G11" i="37"/>
  <c r="I11" i="37" s="1"/>
  <c r="D11" i="37"/>
  <c r="C43" i="36"/>
  <c r="C22" i="36"/>
  <c r="C16" i="36"/>
  <c r="H39" i="35"/>
  <c r="G39" i="35"/>
  <c r="I37" i="35"/>
  <c r="D37" i="35"/>
  <c r="I36" i="35"/>
  <c r="I35" i="35"/>
  <c r="D35" i="35"/>
  <c r="I34" i="35"/>
  <c r="I33" i="35"/>
  <c r="D33" i="35"/>
  <c r="I32" i="35"/>
  <c r="D31" i="35"/>
  <c r="D28" i="35"/>
  <c r="I26" i="35"/>
  <c r="D26" i="35"/>
  <c r="I24" i="35"/>
  <c r="D24" i="35"/>
  <c r="I22" i="35"/>
  <c r="C22" i="35"/>
  <c r="C40" i="35" s="1"/>
  <c r="B22" i="35"/>
  <c r="I20" i="35"/>
  <c r="D20" i="35"/>
  <c r="D19" i="35"/>
  <c r="I18" i="35"/>
  <c r="D18" i="35"/>
  <c r="D17" i="35"/>
  <c r="I16" i="35"/>
  <c r="D14" i="35"/>
  <c r="C14" i="35"/>
  <c r="B14" i="35"/>
  <c r="H12" i="35"/>
  <c r="H28" i="35" s="1"/>
  <c r="H40" i="35" s="1"/>
  <c r="G12" i="35"/>
  <c r="G28" i="35" s="1"/>
  <c r="D12" i="35"/>
  <c r="C43" i="34"/>
  <c r="C22" i="34"/>
  <c r="C16" i="34"/>
  <c r="C24" i="34" s="1"/>
  <c r="C29" i="34" s="1"/>
  <c r="H38" i="33"/>
  <c r="G38" i="33"/>
  <c r="I36" i="33"/>
  <c r="D36" i="33"/>
  <c r="I35" i="33"/>
  <c r="I34" i="33"/>
  <c r="D34" i="33"/>
  <c r="I33" i="33"/>
  <c r="I32" i="33"/>
  <c r="D32" i="33"/>
  <c r="I31" i="33"/>
  <c r="D30" i="33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C13" i="33"/>
  <c r="B13" i="33"/>
  <c r="B39" i="33" s="1"/>
  <c r="H11" i="33"/>
  <c r="H27" i="33" s="1"/>
  <c r="H39" i="33" s="1"/>
  <c r="G11" i="33"/>
  <c r="D11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H39" i="41" l="1"/>
  <c r="I38" i="41"/>
  <c r="D21" i="41"/>
  <c r="I27" i="41"/>
  <c r="G39" i="41"/>
  <c r="I39" i="41" s="1"/>
  <c r="D39" i="41"/>
  <c r="I11" i="41"/>
  <c r="I13" i="41"/>
  <c r="C45" i="40"/>
  <c r="C50" i="40" s="1"/>
  <c r="I38" i="39"/>
  <c r="G39" i="39"/>
  <c r="I39" i="39" s="1"/>
  <c r="I27" i="39"/>
  <c r="I11" i="39"/>
  <c r="B39" i="39"/>
  <c r="D39" i="39" s="1"/>
  <c r="I13" i="39"/>
  <c r="C24" i="38"/>
  <c r="C29" i="38" s="1"/>
  <c r="C45" i="38" s="1"/>
  <c r="C50" i="38" s="1"/>
  <c r="I13" i="37"/>
  <c r="D21" i="37"/>
  <c r="I38" i="37"/>
  <c r="I13" i="33"/>
  <c r="G27" i="37"/>
  <c r="B39" i="37"/>
  <c r="D39" i="37" s="1"/>
  <c r="C24" i="36"/>
  <c r="C29" i="36" s="1"/>
  <c r="C45" i="36" s="1"/>
  <c r="C50" i="36" s="1"/>
  <c r="I39" i="35"/>
  <c r="D22" i="35"/>
  <c r="C45" i="34"/>
  <c r="C50" i="34" s="1"/>
  <c r="I28" i="35"/>
  <c r="G40" i="35"/>
  <c r="I40" i="35" s="1"/>
  <c r="I14" i="35"/>
  <c r="B40" i="35"/>
  <c r="D40" i="35" s="1"/>
  <c r="I12" i="35"/>
  <c r="G27" i="33"/>
  <c r="G39" i="33" s="1"/>
  <c r="I39" i="33" s="1"/>
  <c r="I38" i="33"/>
  <c r="C39" i="33"/>
  <c r="D39" i="33" s="1"/>
  <c r="C24" i="32"/>
  <c r="C29" i="32" s="1"/>
  <c r="C45" i="32" s="1"/>
  <c r="C50" i="32" s="1"/>
  <c r="D13" i="33"/>
  <c r="I11" i="33"/>
  <c r="D21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G39" i="37" l="1"/>
  <c r="I39" i="37" s="1"/>
  <c r="I27" i="37"/>
  <c r="I27" i="33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<sst xmlns="http://schemas.openxmlformats.org/spreadsheetml/2006/main" count="741" uniqueCount="101">
  <si>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</si>
  <si>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</si>
  <si>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</si>
  <si>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</si>
  <si>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</si>
  <si>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</si>
  <si>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</si>
  <si>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</si>
  <si>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</si>
  <si>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</si>
  <si>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</si>
  <si>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</si>
  <si>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</si>
  <si>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</si>
  <si>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</si>
  <si>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</si>
  <si>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</si>
  <si>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</si>
  <si>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</si>
  <si>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</si>
  <si>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</si>
  <si>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</si>
  <si>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</si>
  <si>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</si>
  <si>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</si>
  <si>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</si>
  <si>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</si>
  <si>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</si>
  <si>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</si>
  <si>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</si>
  <si>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</si>
  <si>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</si>
  <si>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</si>
  <si>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</si>
  <si>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</si>
  <si>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</si>
  <si>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</si>
  <si>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</si>
  <si>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</si>
  <si>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</si>
  <si>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</si>
  <si>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</si>
  <si>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</si>
  <si>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</si>
  <si>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</si>
  <si>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</si>
  <si>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</si>
  <si>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</si>
  <si>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</si>
  <si>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</si>
  <si>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</si>
  <si>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</si>
  <si>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</si>
  <si>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</si>
  <si>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</si>
  <si>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</si>
  <si>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</si>
  <si>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</si>
  <si>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</si>
  <si>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</si>
  <si>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</si>
  <si>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</si>
  <si>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</si>
  <si>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</si>
  <si>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</si>
  <si>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</si>
  <si>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</si>
  <si>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</si>
  <si>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</si>
  <si>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</si>
  <si>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</si>
  <si>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</si>
  <si>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</si>
  <si>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</si>
  <si>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</si>
  <si>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</si>
  <si>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</si>
  <si>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</si>
  <si>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</si>
  <si>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</si>
  <si>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</si>
  <si>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</si>
  <si>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</si>
  <si>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</si>
  <si>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</si>
  <si>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</si>
  <si>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AL 30 DE JUNIO DE 2025</t>
  </si>
  <si>
    <t xml:space="preserve">ESTADO DE SITUACIÓN FINANCIERA AL 30 DE JUNIO Y 31 DE MAYO DE  2025 </t>
  </si>
  <si>
    <t>Junio 30
de  2025</t>
  </si>
  <si>
    <t>DEL 01 AL 31 DE JULIO DE 2025</t>
  </si>
  <si>
    <t xml:space="preserve">ESTADO DE SITUACIÓN FINANCIERA AL 31 DE JULIO Y 30 DE JUNIO DE  2025 </t>
  </si>
  <si>
    <t>Julio 31
de  2025</t>
  </si>
  <si>
    <t>DEL 01 AL 31 DE AGOSTO DE 2025</t>
  </si>
  <si>
    <t xml:space="preserve">ESTADO DE SITUACIÓN FINANCIERA AL 31 DE AGOSTO Y 31 DE JULIO DE  2025 </t>
  </si>
  <si>
    <t>Agosto 31
de  2025</t>
  </si>
  <si>
    <t>CUENTAS POR COBRAR, NETO</t>
  </si>
  <si>
    <t xml:space="preserve">ESTADO DE SITUACIÓN FINANCIERA AL 31 DE MARZO Y 28 DE FEBRERO DE  2025 </t>
  </si>
  <si>
    <t>DEL 01 AL 30 DE SEPTIEMBRE DE 2025</t>
  </si>
  <si>
    <t xml:space="preserve">ESTADO DE SITUACIÓN FINANCIERA AL 30 DE SEPTIEMBRE Y 31 DE AGOSTO DE  2025 </t>
  </si>
  <si>
    <t>Septiembre 30
de  2025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</si>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</sst>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4947A62-88C1-48DA-88B2-FB86E505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89CCD7F-DE1F-48C6-9827-B595202B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1961CA-7A87-43D5-B1F6-5042FDD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A2B88CE-5B48-4298-8BEA-862A4F8B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39E2C25-2CA8-43AC-B32C-0FB7E449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9866E10-F73E-433B-9502-C7431078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238034-7BBC-4BCC-8431-D809C886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A393DA-DCDB-43A6-BC4A-53095763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CD9A7FC-9F67-49C3-8505-E28D5E32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734F357-78BE-42C3-9B0D-73B24EAD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C1414E1-9924-4EBD-8AD4-C2B46445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F8F18B6-5860-4FD4-A472-828C0776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5/BALANCES%20DE%20PUBLICACION/Formulacion%20EF%20publicacion.xlsx" TargetMode="External"/><Relationship Id="rId1" Type="http://schemas.openxmlformats.org/officeDocument/2006/relationships/externalLinkPath" Target="https://icetex-my.sharepoint.com/personal/vamaya_icetex_gov_co/Documents/BACKUP%202025/BALANCES%20DE%20PUBLICACION/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A47" sqref="A47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71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45658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83354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7731.7</v>
      </c>
    </row>
    <row r="15" spans="1:9" ht="13.5" customHeight="1" x14ac:dyDescent="0.3">
      <c r="A15" s="54" t="s">
        <v>8</v>
      </c>
      <c r="C15" s="22">
        <v>1013.2</v>
      </c>
      <c r="G15" s="60"/>
    </row>
    <row r="16" spans="1:9" ht="13.5" customHeight="1" x14ac:dyDescent="0.3">
      <c r="A16" s="51"/>
      <c r="C16" s="12">
        <f>SUM(C12:C15)</f>
        <v>92098.9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10008.799999999999</v>
      </c>
    </row>
    <row r="20" spans="1:7" x14ac:dyDescent="0.3">
      <c r="A20" s="54" t="s">
        <v>11</v>
      </c>
      <c r="C20" s="10">
        <v>5687.7999999999993</v>
      </c>
    </row>
    <row r="21" spans="1:7" ht="16.2" x14ac:dyDescent="0.3">
      <c r="A21" s="54" t="s">
        <v>12</v>
      </c>
      <c r="C21" s="22">
        <v>40.700000000000003</v>
      </c>
      <c r="G21" s="60"/>
    </row>
    <row r="22" spans="1:7" x14ac:dyDescent="0.3">
      <c r="A22" s="11"/>
      <c r="C22" s="12">
        <f>SUM(C19:C21)</f>
        <v>15737.3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76361.599999999991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68592.3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7769.2999999999884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33131.4</v>
      </c>
      <c r="E33" s="66"/>
      <c r="F33" s="67"/>
      <c r="G33" s="67"/>
    </row>
    <row r="34" spans="1:7" x14ac:dyDescent="0.3">
      <c r="A34" s="11" t="s">
        <v>18</v>
      </c>
      <c r="C34" s="10">
        <v>-348.3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3687.6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2125</v>
      </c>
      <c r="E39" s="66"/>
      <c r="F39" s="68"/>
      <c r="G39" s="68"/>
    </row>
    <row r="40" spans="1:7" x14ac:dyDescent="0.3">
      <c r="A40" s="11" t="s">
        <v>22</v>
      </c>
      <c r="C40" s="10">
        <v>1275.7</v>
      </c>
      <c r="E40" s="66"/>
      <c r="F40" s="67"/>
      <c r="G40" s="68"/>
    </row>
    <row r="41" spans="1:7" x14ac:dyDescent="0.3">
      <c r="A41" s="11" t="s">
        <v>23</v>
      </c>
      <c r="C41" s="10">
        <v>9311.4</v>
      </c>
      <c r="E41" s="66"/>
      <c r="F41" s="67"/>
      <c r="G41" s="67"/>
    </row>
    <row r="42" spans="1:7" ht="16.2" x14ac:dyDescent="0.3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3">
      <c r="A43" s="11"/>
      <c r="C43" s="10">
        <f>SUM(C39:C42)</f>
        <v>19961.699999999997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24278.299999999988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42"/>
  <sheetViews>
    <sheetView topLeftCell="A11" zoomScale="85" zoomScaleNormal="85" zoomScaleSheetLayoutView="100" workbookViewId="0">
      <selection activeCell="A27" sqref="A2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x14ac:dyDescent="0.3">
      <c r="A3" s="38" t="s">
        <v>84</v>
      </c>
      <c r="B3" s="6"/>
      <c r="C3" s="6"/>
      <c r="D3" s="6"/>
      <c r="E3" s="6"/>
      <c r="F3" s="6"/>
      <c r="G3" s="6"/>
      <c r="H3" s="6"/>
      <c r="I3" s="6"/>
    </row>
    <row r="4" spans="1:9" s="6" customFormat="1" x14ac:dyDescent="0.3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3"/>
    <row r="6" spans="1:9" s="2" customFormat="1" x14ac:dyDescent="0.3"/>
    <row r="8" spans="1:9" x14ac:dyDescent="0.3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28.8" x14ac:dyDescent="0.3">
      <c r="A9" s="37" t="s">
        <v>32</v>
      </c>
      <c r="B9" s="42" t="s">
        <v>85</v>
      </c>
      <c r="C9" s="42" t="s">
        <v>81</v>
      </c>
      <c r="D9" s="42" t="s">
        <v>33</v>
      </c>
      <c r="F9" s="37" t="s">
        <v>34</v>
      </c>
      <c r="G9" s="42" t="s">
        <v>85</v>
      </c>
      <c r="H9" s="42" t="s">
        <v>81</v>
      </c>
      <c r="I9" s="42" t="s">
        <v>33</v>
      </c>
    </row>
    <row r="10" spans="1:9" x14ac:dyDescent="0.3">
      <c r="D10" s="10"/>
    </row>
    <row r="11" spans="1:9" x14ac:dyDescent="0.3">
      <c r="A11" s="11" t="s">
        <v>35</v>
      </c>
      <c r="B11" s="12">
        <v>180424.4</v>
      </c>
      <c r="C11" s="12">
        <v>105053.6</v>
      </c>
      <c r="D11" s="12">
        <f>+B11-C11</f>
        <v>75370.799999999988</v>
      </c>
      <c r="F11" s="13" t="s">
        <v>36</v>
      </c>
      <c r="G11" s="14">
        <f>+G13+G14+G15</f>
        <v>938113.2</v>
      </c>
      <c r="H11" s="14">
        <f>+H13+H14+H15</f>
        <v>932703.9</v>
      </c>
      <c r="I11" s="17">
        <f>+G11-H11</f>
        <v>5409.2999999999302</v>
      </c>
    </row>
    <row r="12" spans="1:9" x14ac:dyDescent="0.3">
      <c r="A12" s="11"/>
      <c r="B12" s="10"/>
      <c r="C12" s="10"/>
      <c r="D12" s="10"/>
    </row>
    <row r="13" spans="1:9" x14ac:dyDescent="0.3">
      <c r="A13" s="11" t="s">
        <v>37</v>
      </c>
      <c r="B13" s="16">
        <f>SUM(B15:B19)</f>
        <v>944003.79999999993</v>
      </c>
      <c r="C13" s="16">
        <f>SUM(C15:C19)</f>
        <v>941867.6</v>
      </c>
      <c r="D13" s="16">
        <f>+B13-C13</f>
        <v>2136.1999999999534</v>
      </c>
      <c r="F13" s="13" t="s">
        <v>38</v>
      </c>
      <c r="G13" s="12">
        <v>1001.3</v>
      </c>
      <c r="H13" s="12">
        <v>1001.3</v>
      </c>
      <c r="I13" s="17">
        <f>+G11-H11</f>
        <v>5409.2999999999302</v>
      </c>
    </row>
    <row r="14" spans="1:9" x14ac:dyDescent="0.3">
      <c r="A14" s="11"/>
      <c r="B14" s="16"/>
      <c r="C14" s="16"/>
      <c r="D14" s="10"/>
      <c r="E14" s="18"/>
      <c r="F14" s="5" t="s">
        <v>39</v>
      </c>
      <c r="G14" s="14">
        <v>84642.7</v>
      </c>
      <c r="H14" s="14">
        <v>84597.1</v>
      </c>
      <c r="I14" s="15"/>
    </row>
    <row r="15" spans="1:9" x14ac:dyDescent="0.3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852469.2</v>
      </c>
      <c r="H15" s="10">
        <v>847105.5</v>
      </c>
      <c r="I15" s="17">
        <f>+G15-H15</f>
        <v>5363.6999999999534</v>
      </c>
    </row>
    <row r="16" spans="1:9" x14ac:dyDescent="0.3">
      <c r="A16" s="11" t="s">
        <v>42</v>
      </c>
      <c r="B16" s="20">
        <v>1023.2</v>
      </c>
      <c r="C16" s="20">
        <v>1016.7</v>
      </c>
      <c r="D16" s="10">
        <f t="shared" ref="D16:D17" si="0">+B16-C16</f>
        <v>6.5</v>
      </c>
      <c r="E16" s="18"/>
      <c r="G16" s="10"/>
      <c r="H16" s="10"/>
      <c r="I16" s="19"/>
    </row>
    <row r="17" spans="1:9" x14ac:dyDescent="0.3">
      <c r="A17" s="5" t="s">
        <v>43</v>
      </c>
      <c r="B17" s="20">
        <v>942980.6</v>
      </c>
      <c r="C17" s="20">
        <v>940850.9</v>
      </c>
      <c r="D17" s="10">
        <f t="shared" si="0"/>
        <v>2129.6999999999534</v>
      </c>
      <c r="E17" s="18"/>
      <c r="F17" s="1" t="s">
        <v>44</v>
      </c>
      <c r="G17" s="10">
        <v>1543332.5</v>
      </c>
      <c r="H17" s="10">
        <v>1531447.3</v>
      </c>
      <c r="I17" s="10">
        <f>+G17-H17</f>
        <v>11885.199999999953</v>
      </c>
    </row>
    <row r="18" spans="1:9" x14ac:dyDescent="0.3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6.2" x14ac:dyDescent="0.3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49239.3</v>
      </c>
      <c r="H19" s="10">
        <v>114938.7</v>
      </c>
      <c r="I19" s="10">
        <f>+G19-H19</f>
        <v>-65699.399999999994</v>
      </c>
    </row>
    <row r="20" spans="1:9" ht="14.25" customHeight="1" x14ac:dyDescent="0.3">
      <c r="A20" s="11"/>
      <c r="B20" s="16"/>
      <c r="C20" s="16"/>
      <c r="D20" s="25"/>
      <c r="G20" s="10"/>
      <c r="H20" s="10"/>
      <c r="I20" s="10"/>
    </row>
    <row r="21" spans="1:9" x14ac:dyDescent="0.3">
      <c r="A21" s="11" t="s">
        <v>48</v>
      </c>
      <c r="B21" s="10">
        <f>+B23+B25</f>
        <v>9346141</v>
      </c>
      <c r="C21" s="10">
        <f>SUM(C23:C25)</f>
        <v>9354522.9000000004</v>
      </c>
      <c r="D21" s="10">
        <f>+B21-C21</f>
        <v>-8381.9000000003725</v>
      </c>
      <c r="E21" s="18"/>
      <c r="F21" s="1" t="s">
        <v>49</v>
      </c>
      <c r="G21" s="14">
        <v>3775.3</v>
      </c>
      <c r="H21" s="14">
        <v>3597.8</v>
      </c>
      <c r="I21" s="10">
        <f>+G21-H21</f>
        <v>177.5</v>
      </c>
    </row>
    <row r="22" spans="1:9" x14ac:dyDescent="0.3">
      <c r="A22" s="11"/>
      <c r="B22" s="10"/>
      <c r="C22" s="10"/>
      <c r="D22" s="10"/>
      <c r="G22" s="10"/>
      <c r="H22" s="10"/>
      <c r="I22" s="10"/>
    </row>
    <row r="23" spans="1:9" x14ac:dyDescent="0.3">
      <c r="A23" s="13" t="s">
        <v>50</v>
      </c>
      <c r="B23" s="10">
        <v>11846613.699999999</v>
      </c>
      <c r="C23" s="10">
        <v>11795370.4</v>
      </c>
      <c r="D23" s="10">
        <f>+B23-C23</f>
        <v>51243.299999998882</v>
      </c>
      <c r="E23" s="18"/>
      <c r="F23" s="11" t="s">
        <v>51</v>
      </c>
      <c r="G23" s="10">
        <v>1126.4000000000001</v>
      </c>
      <c r="H23" s="10">
        <v>1126.5</v>
      </c>
      <c r="I23" s="10">
        <f>+G23-H23</f>
        <v>-9.9999999999909051E-2</v>
      </c>
    </row>
    <row r="24" spans="1:9" x14ac:dyDescent="0.3">
      <c r="A24" s="11"/>
      <c r="B24" s="10"/>
      <c r="C24" s="10"/>
      <c r="D24" s="10"/>
      <c r="F24" s="11"/>
      <c r="G24" s="10"/>
      <c r="H24" s="10"/>
      <c r="I24" s="10"/>
    </row>
    <row r="25" spans="1:9" ht="16.2" x14ac:dyDescent="0.3">
      <c r="A25" s="11" t="s">
        <v>52</v>
      </c>
      <c r="B25" s="10">
        <v>-2500472.7000000002</v>
      </c>
      <c r="C25" s="10">
        <v>-2440847.5</v>
      </c>
      <c r="D25" s="10">
        <f>+B25-C25</f>
        <v>-59625.200000000186</v>
      </c>
      <c r="E25" s="18"/>
      <c r="F25" s="11" t="s">
        <v>53</v>
      </c>
      <c r="G25" s="26">
        <v>1648350.6</v>
      </c>
      <c r="H25" s="26">
        <v>1584052.7</v>
      </c>
      <c r="I25" s="27">
        <f>+G25-H25</f>
        <v>64297.90000000014</v>
      </c>
    </row>
    <row r="26" spans="1:9" x14ac:dyDescent="0.3">
      <c r="A26" s="11"/>
      <c r="B26" s="10"/>
      <c r="C26" s="10"/>
      <c r="D26" s="10"/>
      <c r="E26" s="18"/>
      <c r="G26" s="28"/>
      <c r="H26" s="28"/>
      <c r="I26" s="10"/>
    </row>
    <row r="27" spans="1:9" ht="16.2" x14ac:dyDescent="0.3">
      <c r="A27" s="11" t="s">
        <v>95</v>
      </c>
      <c r="B27" s="29">
        <v>254097</v>
      </c>
      <c r="C27" s="29">
        <v>295456.90000000002</v>
      </c>
      <c r="D27" s="10">
        <f>+B27-C27</f>
        <v>-41359.900000000023</v>
      </c>
      <c r="E27" s="18"/>
      <c r="F27" s="39" t="s">
        <v>55</v>
      </c>
      <c r="G27" s="40">
        <f>+G11+G17+G19+G21+G23+G25</f>
        <v>4183937.3</v>
      </c>
      <c r="H27" s="40">
        <f>+H11+H17+H19+H21+H23+H25</f>
        <v>4167866.9000000004</v>
      </c>
      <c r="I27" s="40">
        <f>+G27-H27</f>
        <v>16070.399999999441</v>
      </c>
    </row>
    <row r="28" spans="1:9" x14ac:dyDescent="0.3">
      <c r="A28" s="11"/>
      <c r="B28" s="10"/>
      <c r="C28" s="10"/>
      <c r="D28" s="29"/>
      <c r="E28" s="18"/>
      <c r="G28" s="30"/>
      <c r="H28" s="30"/>
      <c r="I28" s="31"/>
    </row>
    <row r="29" spans="1:9" x14ac:dyDescent="0.3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3">
      <c r="A30" s="11" t="s">
        <v>57</v>
      </c>
      <c r="B30" s="29">
        <v>42310.8</v>
      </c>
      <c r="C30" s="29">
        <v>42424.9</v>
      </c>
      <c r="D30" s="10">
        <f>+B30-C30</f>
        <v>-114.09999999999854</v>
      </c>
      <c r="E30" s="18"/>
    </row>
    <row r="31" spans="1:9" x14ac:dyDescent="0.3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3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3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3">
      <c r="A34" s="11" t="s">
        <v>62</v>
      </c>
      <c r="B34" s="29">
        <v>4645.6000000000004</v>
      </c>
      <c r="C34" s="29">
        <v>5427.4</v>
      </c>
      <c r="D34" s="10">
        <f>+B34-C34</f>
        <v>-781.79999999999927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3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6.2" x14ac:dyDescent="0.3">
      <c r="A36" s="11" t="s">
        <v>65</v>
      </c>
      <c r="B36" s="35">
        <v>2591.1</v>
      </c>
      <c r="C36" s="35">
        <v>2698.7</v>
      </c>
      <c r="D36" s="35">
        <f>+B36-C36</f>
        <v>-107.59999999999991</v>
      </c>
      <c r="E36" s="18"/>
      <c r="F36" s="11" t="s">
        <v>25</v>
      </c>
      <c r="G36" s="26">
        <v>76981.100000000006</v>
      </c>
      <c r="H36" s="26">
        <v>66289.8</v>
      </c>
      <c r="I36" s="27">
        <f t="shared" si="1"/>
        <v>10691.300000000003</v>
      </c>
    </row>
    <row r="37" spans="1:9" x14ac:dyDescent="0.3">
      <c r="A37" s="11"/>
      <c r="B37" s="29"/>
      <c r="C37" s="29"/>
      <c r="D37" s="29"/>
      <c r="E37" s="18"/>
      <c r="G37" s="28"/>
    </row>
    <row r="38" spans="1:9" ht="16.2" x14ac:dyDescent="0.3">
      <c r="A38" s="11"/>
      <c r="B38" s="29"/>
      <c r="C38" s="29"/>
      <c r="D38" s="29"/>
      <c r="E38" s="18"/>
      <c r="F38" s="39" t="s">
        <v>66</v>
      </c>
      <c r="G38" s="40">
        <f>SUM(G31:G37)</f>
        <v>6590276.4000000013</v>
      </c>
      <c r="H38" s="40">
        <f>SUM(H31:H37)</f>
        <v>6579585.1000000015</v>
      </c>
      <c r="I38" s="40">
        <f>+G38-H38</f>
        <v>10691.299999999814</v>
      </c>
    </row>
    <row r="39" spans="1:9" ht="16.2" x14ac:dyDescent="0.3">
      <c r="A39" s="39" t="s">
        <v>67</v>
      </c>
      <c r="B39" s="41">
        <f>+B36+B34+B32+B30+B27+B21+B13+B11</f>
        <v>10774213.700000001</v>
      </c>
      <c r="C39" s="41">
        <f>+C36+C34+C32+C30+C27+C21+C13+C11</f>
        <v>10747452</v>
      </c>
      <c r="D39" s="41">
        <f>+B39-C39</f>
        <v>26761.700000001118</v>
      </c>
      <c r="E39" s="18"/>
      <c r="F39" s="39" t="s">
        <v>68</v>
      </c>
      <c r="G39" s="41">
        <f>+G27+G38</f>
        <v>10774213.700000001</v>
      </c>
      <c r="H39" s="41">
        <f>+H27+H38</f>
        <v>10747452.000000002</v>
      </c>
      <c r="I39" s="41">
        <f>+G39-H39</f>
        <v>26761.699999999255</v>
      </c>
    </row>
    <row r="40" spans="1:9" x14ac:dyDescent="0.3">
      <c r="E40" s="18"/>
    </row>
    <row r="41" spans="1:9" x14ac:dyDescent="0.3">
      <c r="B41" s="21"/>
    </row>
    <row r="42" spans="1:9" x14ac:dyDescent="0.3">
      <c r="B42" s="21"/>
    </row>
  </sheetData>
  <mergeCells count="2">
    <mergeCell ref="B8:D8"/>
    <mergeCell ref="G8:I8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0C06-BF4C-4781-A5F9-A84C75B410E5}">
  <dimension ref="A1:I145"/>
  <sheetViews>
    <sheetView view="pageBreakPreview" topLeftCell="A24" zoomScaleNormal="90" zoomScaleSheetLayoutView="100" workbookViewId="0">
      <selection sqref="A1:XFD1048576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86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45809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75512.399999999994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7318.3</v>
      </c>
    </row>
    <row r="15" spans="1:9" ht="13.5" customHeight="1" x14ac:dyDescent="0.3">
      <c r="A15" s="54" t="s">
        <v>8</v>
      </c>
      <c r="C15" s="22">
        <v>729.1</v>
      </c>
      <c r="G15" s="60"/>
    </row>
    <row r="16" spans="1:9" ht="13.5" customHeight="1" x14ac:dyDescent="0.3">
      <c r="A16" s="51"/>
      <c r="C16" s="12">
        <f>SUM(C12:C15)</f>
        <v>83559.8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12603.5</v>
      </c>
    </row>
    <row r="20" spans="1:7" x14ac:dyDescent="0.3">
      <c r="A20" s="54" t="s">
        <v>11</v>
      </c>
      <c r="C20" s="10">
        <v>6200.3</v>
      </c>
    </row>
    <row r="21" spans="1:7" ht="16.2" x14ac:dyDescent="0.3">
      <c r="A21" s="54" t="s">
        <v>12</v>
      </c>
      <c r="C21" s="22">
        <v>53</v>
      </c>
      <c r="G21" s="60"/>
    </row>
    <row r="22" spans="1:7" x14ac:dyDescent="0.3">
      <c r="A22" s="11"/>
      <c r="C22" s="12">
        <f>SUM(C19:C21)</f>
        <v>18856.8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64703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21911.8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42791.199999999997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19526.2</v>
      </c>
      <c r="E33" s="66"/>
      <c r="F33" s="67"/>
      <c r="G33" s="67"/>
    </row>
    <row r="34" spans="1:7" x14ac:dyDescent="0.3">
      <c r="A34" s="11" t="s">
        <v>18</v>
      </c>
      <c r="C34" s="10">
        <v>-47.9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6975.4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2560.6999999999998</v>
      </c>
      <c r="E39" s="66"/>
      <c r="F39" s="68"/>
      <c r="G39" s="68"/>
    </row>
    <row r="40" spans="1:7" x14ac:dyDescent="0.3">
      <c r="A40" s="11" t="s">
        <v>22</v>
      </c>
      <c r="C40" s="10">
        <v>1048.7</v>
      </c>
      <c r="E40" s="66"/>
      <c r="F40" s="67"/>
      <c r="G40" s="68"/>
    </row>
    <row r="41" spans="1:7" x14ac:dyDescent="0.3">
      <c r="A41" s="11" t="s">
        <v>23</v>
      </c>
      <c r="C41" s="10">
        <v>13713.5</v>
      </c>
      <c r="E41" s="66"/>
      <c r="F41" s="67"/>
      <c r="G41" s="67"/>
    </row>
    <row r="42" spans="1:7" ht="16.2" x14ac:dyDescent="0.3">
      <c r="A42" s="11" t="s">
        <v>24</v>
      </c>
      <c r="C42" s="50">
        <v>14089.3</v>
      </c>
      <c r="D42" s="28"/>
      <c r="E42" s="66"/>
      <c r="F42" s="69"/>
      <c r="G42" s="69"/>
    </row>
    <row r="43" spans="1:7" x14ac:dyDescent="0.3">
      <c r="A43" s="11"/>
      <c r="C43" s="10">
        <f>SUM(C39:C42)</f>
        <v>31412.2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37832.699999999997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37832.699999999997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1AE5-A1E2-4225-AA1A-5A7F3F7832BE}">
  <dimension ref="A1:I144"/>
  <sheetViews>
    <sheetView topLeftCell="A20" zoomScale="85" zoomScaleNormal="85" zoomScaleSheetLayoutView="100" workbookViewId="0">
      <selection activeCell="D28" sqref="D28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87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88</v>
      </c>
      <c r="C10" s="42" t="s">
        <v>85</v>
      </c>
      <c r="D10" s="42" t="s">
        <v>33</v>
      </c>
      <c r="F10" s="37" t="s">
        <v>34</v>
      </c>
      <c r="G10" s="42" t="s">
        <v>88</v>
      </c>
      <c r="H10" s="42" t="s">
        <v>85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176244.1</v>
      </c>
      <c r="C12" s="12">
        <v>180424.4</v>
      </c>
      <c r="D12" s="12">
        <f>+B12-C12</f>
        <v>-4180.2999999999884</v>
      </c>
      <c r="F12" s="13" t="s">
        <v>36</v>
      </c>
      <c r="G12" s="14">
        <f>+G14+G15+G16</f>
        <v>937014.5</v>
      </c>
      <c r="H12" s="14">
        <f>+H14+H15+H16</f>
        <v>938113.2</v>
      </c>
      <c r="I12" s="17">
        <f>+G12-H12</f>
        <v>-1098.6999999999534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965872.9</v>
      </c>
      <c r="C14" s="16">
        <f>SUM(C16:C20)</f>
        <v>944003.79999999993</v>
      </c>
      <c r="D14" s="16">
        <f>+B14-C14</f>
        <v>21869.100000000093</v>
      </c>
      <c r="F14" s="13" t="s">
        <v>38</v>
      </c>
      <c r="G14" s="12">
        <v>1001.3</v>
      </c>
      <c r="H14" s="12">
        <v>1001.3</v>
      </c>
      <c r="I14" s="17">
        <f>+G12-H12</f>
        <v>-1098.6999999999534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84695.7</v>
      </c>
      <c r="H15" s="14">
        <v>84642.7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851317.5</v>
      </c>
      <c r="H16" s="10">
        <v>852469.2</v>
      </c>
      <c r="I16" s="17">
        <f>+G16-H16</f>
        <v>-1151.6999999999534</v>
      </c>
    </row>
    <row r="17" spans="1:9" x14ac:dyDescent="0.3">
      <c r="A17" s="11" t="s">
        <v>42</v>
      </c>
      <c r="B17" s="20">
        <v>1028.8</v>
      </c>
      <c r="C17" s="20">
        <v>1023.2</v>
      </c>
      <c r="D17" s="10">
        <f t="shared" ref="D17:D18" si="0">+B17-C17</f>
        <v>5.5999999999999091</v>
      </c>
      <c r="E17" s="18"/>
      <c r="G17" s="10"/>
      <c r="H17" s="10"/>
      <c r="I17" s="19"/>
    </row>
    <row r="18" spans="1:9" x14ac:dyDescent="0.3">
      <c r="A18" s="5" t="s">
        <v>43</v>
      </c>
      <c r="B18" s="20">
        <v>964844.1</v>
      </c>
      <c r="C18" s="20">
        <v>942980.6</v>
      </c>
      <c r="D18" s="10">
        <f t="shared" si="0"/>
        <v>21863.5</v>
      </c>
      <c r="E18" s="18"/>
      <c r="F18" s="1" t="s">
        <v>44</v>
      </c>
      <c r="G18" s="10">
        <v>1554869.9</v>
      </c>
      <c r="H18" s="10">
        <v>1543332.5</v>
      </c>
      <c r="I18" s="10">
        <f>+G18-H18</f>
        <v>11537.399999999907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70396.2</v>
      </c>
      <c r="H20" s="10">
        <v>49239.3</v>
      </c>
      <c r="I20" s="10">
        <f>+G20-H20</f>
        <v>21156.899999999994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9392578</v>
      </c>
      <c r="C22" s="10">
        <f>SUM(C24:C26)</f>
        <v>9346141</v>
      </c>
      <c r="D22" s="10">
        <f>+B22-C22</f>
        <v>46437</v>
      </c>
      <c r="E22" s="18"/>
      <c r="F22" s="1" t="s">
        <v>49</v>
      </c>
      <c r="G22" s="14">
        <v>3011.7</v>
      </c>
      <c r="H22" s="14">
        <v>3775.3</v>
      </c>
      <c r="I22" s="10">
        <f>+G22-H22</f>
        <v>-763.60000000000036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11820321</v>
      </c>
      <c r="C24" s="10">
        <v>11846613.699999999</v>
      </c>
      <c r="D24" s="10">
        <f>+B24-C24</f>
        <v>-26292.699999999255</v>
      </c>
      <c r="E24" s="18"/>
      <c r="F24" s="11" t="s">
        <v>51</v>
      </c>
      <c r="G24" s="10">
        <v>1107</v>
      </c>
      <c r="H24" s="10">
        <v>1126.4000000000001</v>
      </c>
      <c r="I24" s="10">
        <f>+G24-H24</f>
        <v>-19.400000000000091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-2427743</v>
      </c>
      <c r="C26" s="10">
        <v>-2500472.7000000002</v>
      </c>
      <c r="D26" s="10">
        <f>+B26-C26</f>
        <v>72729.700000000186</v>
      </c>
      <c r="E26" s="18"/>
      <c r="F26" s="11" t="s">
        <v>53</v>
      </c>
      <c r="G26" s="26">
        <v>1660332.2</v>
      </c>
      <c r="H26" s="26">
        <v>1648350.6</v>
      </c>
      <c r="I26" s="27">
        <f>+G26-H26</f>
        <v>11981.59999999986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95</v>
      </c>
      <c r="B28" s="29">
        <v>271614.59999999998</v>
      </c>
      <c r="C28" s="29">
        <v>254097</v>
      </c>
      <c r="D28" s="10">
        <f>+B28-C28</f>
        <v>17517.599999999977</v>
      </c>
      <c r="E28" s="18"/>
      <c r="F28" s="39" t="s">
        <v>55</v>
      </c>
      <c r="G28" s="40">
        <f>+G12+G18+G20+G22+G24+G26</f>
        <v>4226731.5</v>
      </c>
      <c r="H28" s="40">
        <f>+H12+H18+H20+H22+H24+H26</f>
        <v>4183937.3</v>
      </c>
      <c r="I28" s="40">
        <f>+G28-H28</f>
        <v>42794.200000000186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42193.200000000004</v>
      </c>
      <c r="C31" s="29">
        <v>42310.8</v>
      </c>
      <c r="D31" s="10">
        <f>+B31-C31</f>
        <v>-117.59999999999854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3864</v>
      </c>
      <c r="C35" s="29">
        <v>4645.6000000000004</v>
      </c>
      <c r="D35" s="10">
        <f>+B35-C35</f>
        <v>-781.60000000000036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2473.8000000000002</v>
      </c>
      <c r="C37" s="35">
        <v>2591.1</v>
      </c>
      <c r="D37" s="35">
        <f>+B37-C37</f>
        <v>-117.29999999999973</v>
      </c>
      <c r="E37" s="18"/>
      <c r="F37" s="11" t="s">
        <v>25</v>
      </c>
      <c r="G37" s="26">
        <v>114813.8</v>
      </c>
      <c r="H37" s="26">
        <v>76981.100000000006</v>
      </c>
      <c r="I37" s="27">
        <f t="shared" si="1"/>
        <v>37832.699999999997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6628109.1000000015</v>
      </c>
      <c r="H39" s="40">
        <f>SUM(H32:H38)</f>
        <v>6590276.4000000013</v>
      </c>
      <c r="I39" s="40">
        <f>+G39-H39</f>
        <v>37832.700000000186</v>
      </c>
    </row>
    <row r="40" spans="1:9" ht="16.2" x14ac:dyDescent="0.3">
      <c r="A40" s="39" t="s">
        <v>67</v>
      </c>
      <c r="B40" s="41">
        <f>+B37+B35+B33+B31+B28+B22+B14+B12</f>
        <v>10854840.6</v>
      </c>
      <c r="C40" s="41">
        <f>+C37+C35+C33+C31+C28+C22+C14+C12</f>
        <v>10774213.700000001</v>
      </c>
      <c r="D40" s="41">
        <f>+B40-C40</f>
        <v>80626.89999999851</v>
      </c>
      <c r="E40" s="18"/>
      <c r="F40" s="39" t="s">
        <v>68</v>
      </c>
      <c r="G40" s="41">
        <f>+G28+G39</f>
        <v>10854840.600000001</v>
      </c>
      <c r="H40" s="41">
        <f>+H28+H39</f>
        <v>10774213.700000001</v>
      </c>
      <c r="I40" s="41">
        <f>+G40-H40</f>
        <v>80626.900000000373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4EE-0440-4D30-B1D4-3B7A95D8B983}">
  <dimension ref="A1:D145"/>
  <sheetViews>
    <sheetView topLeftCell="A33" workbookViewId="0">
      <selection activeCell="L30" sqref="L30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16384" width="8" style="5"/>
  </cols>
  <sheetData>
    <row r="1" spans="1:3" s="4" customFormat="1" ht="17.399999999999999" x14ac:dyDescent="0.3">
      <c r="A1" s="2" t="s">
        <v>0</v>
      </c>
      <c r="B1" s="3"/>
      <c r="C1" s="3"/>
    </row>
    <row r="2" spans="1:3" s="4" customFormat="1" ht="17.399999999999999" x14ac:dyDescent="0.3">
      <c r="A2" s="2" t="s">
        <v>1</v>
      </c>
      <c r="B2" s="3"/>
      <c r="C2" s="3"/>
    </row>
    <row r="3" spans="1:3" x14ac:dyDescent="0.3">
      <c r="A3" s="2"/>
      <c r="B3" s="2"/>
      <c r="C3" s="2"/>
    </row>
    <row r="4" spans="1:3" s="7" customFormat="1" x14ac:dyDescent="0.3">
      <c r="A4" s="2" t="s">
        <v>2</v>
      </c>
      <c r="B4" s="6"/>
      <c r="C4" s="6"/>
    </row>
    <row r="5" spans="1:3" s="7" customFormat="1" x14ac:dyDescent="0.3">
      <c r="A5" s="2" t="s">
        <v>89</v>
      </c>
      <c r="B5" s="6"/>
      <c r="C5" s="6"/>
    </row>
    <row r="6" spans="1:3" s="6" customFormat="1" x14ac:dyDescent="0.3">
      <c r="A6" s="46" t="s">
        <v>3</v>
      </c>
      <c r="B6" s="9"/>
      <c r="C6" s="9"/>
    </row>
    <row r="7" spans="1:3" s="2" customFormat="1" x14ac:dyDescent="0.3">
      <c r="B7" s="48"/>
    </row>
    <row r="8" spans="1:3" s="2" customFormat="1" x14ac:dyDescent="0.3">
      <c r="B8" s="48"/>
    </row>
    <row r="9" spans="1:3" x14ac:dyDescent="0.3">
      <c r="B9" s="48"/>
      <c r="C9" s="59">
        <v>45839</v>
      </c>
    </row>
    <row r="11" spans="1:3" x14ac:dyDescent="0.3">
      <c r="A11" s="5" t="s">
        <v>4</v>
      </c>
    </row>
    <row r="12" spans="1:3" x14ac:dyDescent="0.3">
      <c r="A12" s="54" t="s">
        <v>5</v>
      </c>
      <c r="C12" s="10">
        <v>88676.3</v>
      </c>
    </row>
    <row r="13" spans="1:3" x14ac:dyDescent="0.3">
      <c r="A13" s="54" t="s">
        <v>6</v>
      </c>
      <c r="C13" s="10">
        <v>0</v>
      </c>
    </row>
    <row r="14" spans="1:3" x14ac:dyDescent="0.3">
      <c r="A14" s="54" t="s">
        <v>7</v>
      </c>
      <c r="C14" s="10">
        <v>7538.4</v>
      </c>
    </row>
    <row r="15" spans="1:3" ht="13.5" customHeight="1" x14ac:dyDescent="0.3">
      <c r="A15" s="54" t="s">
        <v>8</v>
      </c>
      <c r="C15" s="22">
        <v>654</v>
      </c>
    </row>
    <row r="16" spans="1:3" ht="13.5" customHeight="1" x14ac:dyDescent="0.3">
      <c r="A16" s="51"/>
      <c r="C16" s="12">
        <f>SUM(C12:C15)</f>
        <v>96868.7</v>
      </c>
    </row>
    <row r="17" spans="1:4" x14ac:dyDescent="0.3">
      <c r="A17" s="53"/>
      <c r="C17" s="10"/>
    </row>
    <row r="18" spans="1:4" x14ac:dyDescent="0.3">
      <c r="A18" s="11" t="s">
        <v>9</v>
      </c>
    </row>
    <row r="19" spans="1:4" x14ac:dyDescent="0.3">
      <c r="A19" s="54" t="s">
        <v>10</v>
      </c>
      <c r="C19" s="10">
        <v>12989.1</v>
      </c>
    </row>
    <row r="20" spans="1:4" x14ac:dyDescent="0.3">
      <c r="A20" s="54" t="s">
        <v>11</v>
      </c>
      <c r="C20" s="10">
        <v>5099.7</v>
      </c>
    </row>
    <row r="21" spans="1:4" ht="16.2" x14ac:dyDescent="0.3">
      <c r="A21" s="54" t="s">
        <v>12</v>
      </c>
      <c r="C21" s="22">
        <v>48</v>
      </c>
    </row>
    <row r="22" spans="1:4" x14ac:dyDescent="0.3">
      <c r="A22" s="11"/>
      <c r="C22" s="12">
        <f>SUM(C19:C21)</f>
        <v>18136.8</v>
      </c>
    </row>
    <row r="23" spans="1:4" x14ac:dyDescent="0.3">
      <c r="A23" s="11"/>
      <c r="C23" s="10"/>
    </row>
    <row r="24" spans="1:4" x14ac:dyDescent="0.3">
      <c r="A24" s="11" t="s">
        <v>13</v>
      </c>
      <c r="C24" s="10">
        <f>SUM(C16-C22)</f>
        <v>78731.899999999994</v>
      </c>
      <c r="D24" s="62"/>
    </row>
    <row r="25" spans="1:4" x14ac:dyDescent="0.3">
      <c r="A25" s="11"/>
      <c r="C25" s="10"/>
    </row>
    <row r="26" spans="1:4" x14ac:dyDescent="0.3">
      <c r="A26" s="11" t="s">
        <v>14</v>
      </c>
      <c r="C26" s="10"/>
    </row>
    <row r="27" spans="1:4" ht="16.2" x14ac:dyDescent="0.3">
      <c r="A27" s="11" t="s">
        <v>15</v>
      </c>
      <c r="C27" s="22">
        <v>24390.7</v>
      </c>
    </row>
    <row r="28" spans="1:4" x14ac:dyDescent="0.3">
      <c r="A28" s="11"/>
      <c r="C28" s="10"/>
    </row>
    <row r="29" spans="1:4" x14ac:dyDescent="0.3">
      <c r="A29" s="11" t="s">
        <v>16</v>
      </c>
      <c r="C29" s="10">
        <f>+C24-C27</f>
        <v>54341.2</v>
      </c>
    </row>
    <row r="30" spans="1:4" x14ac:dyDescent="0.3">
      <c r="A30" s="11"/>
      <c r="C30" s="10"/>
    </row>
    <row r="32" spans="1:4" x14ac:dyDescent="0.3">
      <c r="A32" s="11"/>
      <c r="C32" s="10"/>
    </row>
    <row r="33" spans="1:4" x14ac:dyDescent="0.3">
      <c r="A33" s="11" t="s">
        <v>17</v>
      </c>
      <c r="C33" s="10">
        <v>18961</v>
      </c>
    </row>
    <row r="34" spans="1:4" x14ac:dyDescent="0.3">
      <c r="A34" s="11" t="s">
        <v>18</v>
      </c>
      <c r="C34" s="10">
        <v>101.1</v>
      </c>
    </row>
    <row r="35" spans="1:4" x14ac:dyDescent="0.3">
      <c r="A35" s="11"/>
      <c r="C35" s="10"/>
    </row>
    <row r="36" spans="1:4" x14ac:dyDescent="0.3">
      <c r="A36" s="11" t="s">
        <v>19</v>
      </c>
      <c r="C36" s="10">
        <v>20063.8</v>
      </c>
    </row>
    <row r="37" spans="1:4" x14ac:dyDescent="0.3">
      <c r="A37" s="11"/>
      <c r="C37" s="10"/>
    </row>
    <row r="38" spans="1:4" x14ac:dyDescent="0.3">
      <c r="A38" s="11" t="s">
        <v>20</v>
      </c>
    </row>
    <row r="39" spans="1:4" x14ac:dyDescent="0.3">
      <c r="A39" s="11" t="s">
        <v>21</v>
      </c>
      <c r="C39" s="10">
        <v>2757</v>
      </c>
    </row>
    <row r="40" spans="1:4" x14ac:dyDescent="0.3">
      <c r="A40" s="11" t="s">
        <v>22</v>
      </c>
      <c r="C40" s="10">
        <v>1424.5</v>
      </c>
    </row>
    <row r="41" spans="1:4" x14ac:dyDescent="0.3">
      <c r="A41" s="11" t="s">
        <v>23</v>
      </c>
      <c r="C41" s="10">
        <v>10814</v>
      </c>
    </row>
    <row r="42" spans="1:4" ht="16.2" x14ac:dyDescent="0.3">
      <c r="A42" s="11" t="s">
        <v>24</v>
      </c>
      <c r="C42" s="50">
        <v>13359.2</v>
      </c>
      <c r="D42" s="28"/>
    </row>
    <row r="43" spans="1:4" x14ac:dyDescent="0.3">
      <c r="A43" s="11"/>
      <c r="C43" s="10">
        <f>SUM(C39:C42)</f>
        <v>28354.7</v>
      </c>
    </row>
    <row r="44" spans="1:4" x14ac:dyDescent="0.3">
      <c r="A44" s="11"/>
      <c r="C44" s="10"/>
    </row>
    <row r="45" spans="1:4" x14ac:dyDescent="0.3">
      <c r="A45" s="11" t="s">
        <v>25</v>
      </c>
      <c r="C45" s="10">
        <f>+C29+C33+C34+C36-C43</f>
        <v>65112.400000000009</v>
      </c>
      <c r="D45" s="11"/>
    </row>
    <row r="46" spans="1:4" s="11" customFormat="1" x14ac:dyDescent="0.3">
      <c r="B46" s="77"/>
      <c r="C46" s="10"/>
    </row>
    <row r="47" spans="1:4" s="11" customFormat="1" x14ac:dyDescent="0.3">
      <c r="A47" s="11" t="s">
        <v>26</v>
      </c>
      <c r="B47" s="77"/>
      <c r="C47" s="10"/>
    </row>
    <row r="48" spans="1:4" s="11" customFormat="1" ht="16.2" x14ac:dyDescent="0.3">
      <c r="A48" s="11" t="s">
        <v>27</v>
      </c>
      <c r="B48" s="77"/>
      <c r="C48" s="22">
        <v>0</v>
      </c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65112.400000000009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D3BE-C4A6-4A25-A10C-8CA27DB72244}">
  <dimension ref="A1:I42"/>
  <sheetViews>
    <sheetView topLeftCell="A11" workbookViewId="0">
      <selection activeCell="A31" sqref="A31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x14ac:dyDescent="0.3">
      <c r="A3" s="38" t="s">
        <v>90</v>
      </c>
      <c r="B3" s="6"/>
      <c r="C3" s="6"/>
      <c r="D3" s="6"/>
      <c r="E3" s="6"/>
      <c r="F3" s="6"/>
      <c r="G3" s="6"/>
      <c r="H3" s="6"/>
      <c r="I3" s="6"/>
    </row>
    <row r="4" spans="1:9" s="6" customFormat="1" x14ac:dyDescent="0.3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3"/>
    <row r="6" spans="1:9" s="2" customFormat="1" x14ac:dyDescent="0.3"/>
    <row r="8" spans="1:9" x14ac:dyDescent="0.3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28.8" x14ac:dyDescent="0.3">
      <c r="A9" s="37" t="s">
        <v>32</v>
      </c>
      <c r="B9" s="42" t="s">
        <v>91</v>
      </c>
      <c r="C9" s="42" t="s">
        <v>88</v>
      </c>
      <c r="D9" s="42" t="s">
        <v>33</v>
      </c>
      <c r="F9" s="37" t="s">
        <v>34</v>
      </c>
      <c r="G9" s="42" t="s">
        <v>91</v>
      </c>
      <c r="H9" s="42" t="s">
        <v>88</v>
      </c>
      <c r="I9" s="42" t="s">
        <v>33</v>
      </c>
    </row>
    <row r="10" spans="1:9" x14ac:dyDescent="0.3">
      <c r="D10" s="10"/>
    </row>
    <row r="11" spans="1:9" x14ac:dyDescent="0.3">
      <c r="A11" s="11" t="s">
        <v>35</v>
      </c>
      <c r="B11" s="12">
        <v>165251.4</v>
      </c>
      <c r="C11" s="12">
        <v>176244.1</v>
      </c>
      <c r="D11" s="12">
        <f>+B11-C11</f>
        <v>-10992.700000000012</v>
      </c>
      <c r="F11" s="13" t="s">
        <v>36</v>
      </c>
      <c r="G11" s="14">
        <f>+G13+G14+G15</f>
        <v>948278.2</v>
      </c>
      <c r="H11" s="14">
        <f>+H13+H14+H15</f>
        <v>937014.5</v>
      </c>
      <c r="I11" s="17">
        <f>+G11-H11</f>
        <v>11263.699999999953</v>
      </c>
    </row>
    <row r="12" spans="1:9" x14ac:dyDescent="0.3">
      <c r="A12" s="11"/>
      <c r="B12" s="10"/>
      <c r="C12" s="10"/>
      <c r="D12" s="10"/>
    </row>
    <row r="13" spans="1:9" x14ac:dyDescent="0.3">
      <c r="A13" s="11" t="s">
        <v>37</v>
      </c>
      <c r="B13" s="16">
        <f>SUM(B15:B19)</f>
        <v>963957.3</v>
      </c>
      <c r="C13" s="16">
        <f>SUM(C15:C19)</f>
        <v>965872.9</v>
      </c>
      <c r="D13" s="16">
        <f>+B13-C13</f>
        <v>-1915.5999999999767</v>
      </c>
      <c r="F13" s="13" t="s">
        <v>38</v>
      </c>
      <c r="G13" s="12">
        <v>1001.3</v>
      </c>
      <c r="H13" s="12">
        <v>1001.3</v>
      </c>
      <c r="I13" s="17">
        <f>+G11-H11</f>
        <v>11263.699999999953</v>
      </c>
    </row>
    <row r="14" spans="1:9" x14ac:dyDescent="0.3">
      <c r="A14" s="11"/>
      <c r="B14" s="16"/>
      <c r="C14" s="16"/>
      <c r="D14" s="10"/>
      <c r="E14" s="18"/>
      <c r="F14" s="5" t="s">
        <v>39</v>
      </c>
      <c r="G14" s="14">
        <v>90859.7</v>
      </c>
      <c r="H14" s="14">
        <v>84695.7</v>
      </c>
      <c r="I14" s="15"/>
    </row>
    <row r="15" spans="1:9" x14ac:dyDescent="0.3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856417.2</v>
      </c>
      <c r="H15" s="10">
        <v>851317.5</v>
      </c>
      <c r="I15" s="17">
        <f>+G15-H15</f>
        <v>5099.6999999999534</v>
      </c>
    </row>
    <row r="16" spans="1:9" x14ac:dyDescent="0.3">
      <c r="A16" s="11" t="s">
        <v>42</v>
      </c>
      <c r="B16" s="20">
        <v>1035.9000000000001</v>
      </c>
      <c r="C16" s="20">
        <v>1028.8</v>
      </c>
      <c r="D16" s="10">
        <f t="shared" ref="D16:D17" si="0">+B16-C16</f>
        <v>7.1000000000001364</v>
      </c>
      <c r="E16" s="18"/>
      <c r="G16" s="10"/>
      <c r="H16" s="10"/>
      <c r="I16" s="19"/>
    </row>
    <row r="17" spans="1:9" x14ac:dyDescent="0.3">
      <c r="A17" s="5" t="s">
        <v>43</v>
      </c>
      <c r="B17" s="20">
        <v>962921.4</v>
      </c>
      <c r="C17" s="20">
        <v>964844.1</v>
      </c>
      <c r="D17" s="10">
        <f t="shared" si="0"/>
        <v>-1922.6999999999534</v>
      </c>
      <c r="E17" s="18"/>
      <c r="F17" s="1" t="s">
        <v>44</v>
      </c>
      <c r="G17" s="10">
        <v>1566827.3</v>
      </c>
      <c r="H17" s="10">
        <v>1554869.9</v>
      </c>
      <c r="I17" s="10">
        <f>+G17-H17</f>
        <v>11957.40000000014</v>
      </c>
    </row>
    <row r="18" spans="1:9" x14ac:dyDescent="0.3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6.2" x14ac:dyDescent="0.3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58799.1</v>
      </c>
      <c r="H19" s="10">
        <v>70396.2</v>
      </c>
      <c r="I19" s="10">
        <f>+G19-H19</f>
        <v>-11597.099999999999</v>
      </c>
    </row>
    <row r="20" spans="1:9" ht="14.25" customHeight="1" x14ac:dyDescent="0.3">
      <c r="A20" s="11"/>
      <c r="B20" s="16"/>
      <c r="C20" s="16"/>
      <c r="D20" s="25"/>
      <c r="G20" s="10"/>
      <c r="H20" s="10"/>
      <c r="I20" s="10"/>
    </row>
    <row r="21" spans="1:9" x14ac:dyDescent="0.3">
      <c r="A21" s="11" t="s">
        <v>48</v>
      </c>
      <c r="B21" s="10">
        <f>+B23+B25</f>
        <v>9473607.9000000004</v>
      </c>
      <c r="C21" s="10">
        <f>SUM(C23:C25)</f>
        <v>9392578</v>
      </c>
      <c r="D21" s="10">
        <f>+B21-C21</f>
        <v>81029.900000000373</v>
      </c>
      <c r="E21" s="18"/>
      <c r="F21" s="1" t="s">
        <v>49</v>
      </c>
      <c r="G21" s="14">
        <v>3135.1</v>
      </c>
      <c r="H21" s="14">
        <v>3011.7</v>
      </c>
      <c r="I21" s="10">
        <f>+G21-H21</f>
        <v>123.40000000000009</v>
      </c>
    </row>
    <row r="22" spans="1:9" x14ac:dyDescent="0.3">
      <c r="A22" s="11"/>
      <c r="B22" s="10"/>
      <c r="C22" s="10"/>
      <c r="D22" s="10"/>
      <c r="G22" s="10"/>
      <c r="H22" s="10"/>
      <c r="I22" s="10"/>
    </row>
    <row r="23" spans="1:9" x14ac:dyDescent="0.3">
      <c r="A23" s="13" t="s">
        <v>50</v>
      </c>
      <c r="B23" s="10">
        <v>11925261.4</v>
      </c>
      <c r="C23" s="10">
        <v>11820321</v>
      </c>
      <c r="D23" s="10">
        <f>+B23-C23</f>
        <v>104940.40000000037</v>
      </c>
      <c r="E23" s="18"/>
      <c r="F23" s="11" t="s">
        <v>51</v>
      </c>
      <c r="G23" s="10">
        <v>1239.5999999999999</v>
      </c>
      <c r="H23" s="10">
        <v>1107</v>
      </c>
      <c r="I23" s="10">
        <f>+G23-H23</f>
        <v>132.59999999999991</v>
      </c>
    </row>
    <row r="24" spans="1:9" x14ac:dyDescent="0.3">
      <c r="A24" s="11"/>
      <c r="B24" s="10"/>
      <c r="C24" s="10"/>
      <c r="D24" s="10"/>
      <c r="F24" s="11"/>
      <c r="G24" s="10"/>
      <c r="H24" s="10"/>
      <c r="I24" s="10"/>
    </row>
    <row r="25" spans="1:9" ht="16.2" x14ac:dyDescent="0.3">
      <c r="A25" s="11" t="s">
        <v>52</v>
      </c>
      <c r="B25" s="10">
        <v>-2451653.5</v>
      </c>
      <c r="C25" s="10">
        <v>-2427743</v>
      </c>
      <c r="D25" s="10">
        <f>+B25-C25</f>
        <v>-23910.5</v>
      </c>
      <c r="E25" s="18"/>
      <c r="F25" s="11" t="s">
        <v>53</v>
      </c>
      <c r="G25" s="26">
        <v>1667791.8</v>
      </c>
      <c r="H25" s="26">
        <v>1660332.2</v>
      </c>
      <c r="I25" s="27">
        <f>+G25-H25</f>
        <v>7459.6000000000931</v>
      </c>
    </row>
    <row r="26" spans="1:9" x14ac:dyDescent="0.3">
      <c r="A26" s="11"/>
      <c r="B26" s="10"/>
      <c r="C26" s="10"/>
      <c r="D26" s="10"/>
      <c r="E26" s="18"/>
      <c r="G26" s="28"/>
      <c r="H26" s="28"/>
      <c r="I26" s="10"/>
    </row>
    <row r="27" spans="1:9" ht="16.2" x14ac:dyDescent="0.3">
      <c r="A27" s="11" t="s">
        <v>95</v>
      </c>
      <c r="B27" s="29">
        <v>286465.09999999998</v>
      </c>
      <c r="C27" s="29">
        <v>271614.59999999998</v>
      </c>
      <c r="D27" s="10">
        <f>+B27-C27</f>
        <v>14850.5</v>
      </c>
      <c r="E27" s="18"/>
      <c r="F27" s="39" t="s">
        <v>55</v>
      </c>
      <c r="G27" s="40">
        <f>+G11+G17+G19+G21+G23+G25</f>
        <v>4246071.1000000006</v>
      </c>
      <c r="H27" s="40">
        <f>+H11+H17+H19+H21+H23+H25</f>
        <v>4226731.5</v>
      </c>
      <c r="I27" s="40">
        <f>+G27-H27</f>
        <v>19339.600000000559</v>
      </c>
    </row>
    <row r="28" spans="1:9" x14ac:dyDescent="0.3">
      <c r="A28" s="11"/>
      <c r="B28" s="10"/>
      <c r="C28" s="10"/>
      <c r="D28" s="29"/>
      <c r="E28" s="18"/>
      <c r="G28" s="30"/>
      <c r="H28" s="30"/>
      <c r="I28" s="31"/>
    </row>
    <row r="29" spans="1:9" x14ac:dyDescent="0.3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3">
      <c r="A30" s="11" t="s">
        <v>57</v>
      </c>
      <c r="B30" s="29">
        <v>42075.7</v>
      </c>
      <c r="C30" s="29">
        <v>42193.200000000004</v>
      </c>
      <c r="D30" s="10">
        <f>+B30-C30</f>
        <v>-117.50000000000728</v>
      </c>
      <c r="E30" s="18"/>
    </row>
    <row r="31" spans="1:9" x14ac:dyDescent="0.3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3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3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3">
      <c r="A34" s="11" t="s">
        <v>62</v>
      </c>
      <c r="B34" s="29">
        <v>5587.5</v>
      </c>
      <c r="C34" s="29">
        <v>3864</v>
      </c>
      <c r="D34" s="10">
        <f>+B34-C34</f>
        <v>1723.5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3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6.2" x14ac:dyDescent="0.3">
      <c r="A36" s="11" t="s">
        <v>65</v>
      </c>
      <c r="B36" s="35">
        <v>2347.6999999999998</v>
      </c>
      <c r="C36" s="35">
        <v>2473.8000000000002</v>
      </c>
      <c r="D36" s="35">
        <f>+B36-C36</f>
        <v>-126.10000000000036</v>
      </c>
      <c r="E36" s="18"/>
      <c r="F36" s="11" t="s">
        <v>25</v>
      </c>
      <c r="G36" s="26">
        <v>179926.2</v>
      </c>
      <c r="H36" s="26">
        <v>114813.8</v>
      </c>
      <c r="I36" s="27">
        <f t="shared" si="1"/>
        <v>65112.400000000009</v>
      </c>
    </row>
    <row r="37" spans="1:9" x14ac:dyDescent="0.3">
      <c r="A37" s="11"/>
      <c r="B37" s="29"/>
      <c r="C37" s="29"/>
      <c r="D37" s="29"/>
      <c r="E37" s="18"/>
      <c r="G37" s="28"/>
    </row>
    <row r="38" spans="1:9" ht="16.2" x14ac:dyDescent="0.3">
      <c r="A38" s="11"/>
      <c r="B38" s="29"/>
      <c r="C38" s="29"/>
      <c r="D38" s="29"/>
      <c r="E38" s="18"/>
      <c r="F38" s="39" t="s">
        <v>66</v>
      </c>
      <c r="G38" s="40">
        <f>SUM(G31:G37)</f>
        <v>6693221.5000000019</v>
      </c>
      <c r="H38" s="40">
        <f>SUM(H31:H37)</f>
        <v>6628109.1000000015</v>
      </c>
      <c r="I38" s="40">
        <f>+G38-H38</f>
        <v>65112.400000000373</v>
      </c>
    </row>
    <row r="39" spans="1:9" ht="16.2" x14ac:dyDescent="0.3">
      <c r="A39" s="39" t="s">
        <v>67</v>
      </c>
      <c r="B39" s="41">
        <f>+B36+B34+B32+B30+B27+B21+B13+B11</f>
        <v>10939292.600000001</v>
      </c>
      <c r="C39" s="41">
        <f>+C36+C34+C32+C30+C27+C21+C13+C11</f>
        <v>10854840.6</v>
      </c>
      <c r="D39" s="41">
        <f>+B39-C39</f>
        <v>84452.000000001863</v>
      </c>
      <c r="E39" s="18"/>
      <c r="F39" s="39" t="s">
        <v>68</v>
      </c>
      <c r="G39" s="41">
        <f>+G27+G38</f>
        <v>10939292.600000001</v>
      </c>
      <c r="H39" s="41">
        <f>+H27+H38</f>
        <v>10854840.600000001</v>
      </c>
      <c r="I39" s="41">
        <f>+G39-H39</f>
        <v>84452</v>
      </c>
    </row>
    <row r="40" spans="1:9" x14ac:dyDescent="0.3">
      <c r="E40" s="18"/>
    </row>
    <row r="41" spans="1:9" x14ac:dyDescent="0.3">
      <c r="B41" s="21"/>
    </row>
    <row r="42" spans="1:9" x14ac:dyDescent="0.3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12BE-4373-4B06-9B95-AB8E96C10944}">
  <dimension ref="A1:I42"/>
  <sheetViews>
    <sheetView topLeftCell="A22" zoomScale="85" zoomScaleNormal="85" workbookViewId="0">
      <selection activeCell="G36" sqref="G36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x14ac:dyDescent="0.3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x14ac:dyDescent="0.3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3"/>
    <row r="6" spans="1:9" s="2" customFormat="1" x14ac:dyDescent="0.3"/>
    <row r="8" spans="1:9" x14ac:dyDescent="0.3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28.8" x14ac:dyDescent="0.3">
      <c r="A9" s="37" t="s">
        <v>32</v>
      </c>
      <c r="B9" s="42" t="s">
        <v>99</v>
      </c>
      <c r="C9" s="42" t="s">
        <v>94</v>
      </c>
      <c r="D9" s="42" t="s">
        <v>33</v>
      </c>
      <c r="F9" s="37" t="s">
        <v>34</v>
      </c>
      <c r="G9" s="42" t="s">
        <v>99</v>
      </c>
      <c r="H9" s="42" t="s">
        <v>94</v>
      </c>
      <c r="I9" s="42" t="s">
        <v>33</v>
      </c>
    </row>
    <row r="10" spans="1:9" x14ac:dyDescent="0.3">
      <c r="D10" s="10"/>
    </row>
    <row r="11" spans="1:9" x14ac:dyDescent="0.3">
      <c r="A11" s="11" t="s">
        <v>35</v>
      </c>
      <c r="B11" s="12">
        <v>402186.7</v>
      </c>
      <c r="C11" s="12">
        <v>259289.2</v>
      </c>
      <c r="D11" s="12">
        <f>+B11-C11</f>
        <v>142897.5</v>
      </c>
      <c r="F11" s="13" t="s">
        <v>36</v>
      </c>
      <c r="G11" s="14">
        <f>+G13+G14+G15</f>
        <v>949922.2</v>
      </c>
      <c r="H11" s="14">
        <f>+H13+H14+H15</f>
        <v>951895</v>
      </c>
      <c r="I11" s="17">
        <f>+G11-H11</f>
        <v>-1972.8000000000466</v>
      </c>
    </row>
    <row r="12" spans="1:9" x14ac:dyDescent="0.3">
      <c r="A12" s="11"/>
      <c r="B12" s="10"/>
      <c r="C12" s="10"/>
      <c r="D12" s="10"/>
    </row>
    <row r="13" spans="1:9" x14ac:dyDescent="0.3">
      <c r="A13" s="11" t="s">
        <v>37</v>
      </c>
      <c r="B13" s="16">
        <f>SUM(B15:B19)</f>
        <v>975213.1</v>
      </c>
      <c r="C13" s="16">
        <f>SUM(C15:C19)</f>
        <v>957487.1</v>
      </c>
      <c r="D13" s="16">
        <f>+B13-C13</f>
        <v>17726</v>
      </c>
      <c r="F13" s="13" t="s">
        <v>38</v>
      </c>
      <c r="G13" s="12">
        <v>1001.3</v>
      </c>
      <c r="H13" s="12">
        <v>1001.3</v>
      </c>
      <c r="I13" s="17">
        <f>+G11-H11</f>
        <v>-1972.8000000000466</v>
      </c>
    </row>
    <row r="14" spans="1:9" x14ac:dyDescent="0.3">
      <c r="A14" s="11"/>
      <c r="B14" s="16"/>
      <c r="C14" s="16"/>
      <c r="D14" s="10"/>
      <c r="E14" s="18"/>
      <c r="F14" s="5" t="s">
        <v>39</v>
      </c>
      <c r="G14" s="14">
        <v>90960.4</v>
      </c>
      <c r="H14" s="14">
        <v>90909.4</v>
      </c>
      <c r="I14" s="15"/>
    </row>
    <row r="15" spans="1:9" x14ac:dyDescent="0.3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857960.5</v>
      </c>
      <c r="H15" s="10">
        <v>859984.3</v>
      </c>
      <c r="I15" s="17">
        <f>+G15-H15</f>
        <v>-2023.8000000000466</v>
      </c>
    </row>
    <row r="16" spans="1:9" x14ac:dyDescent="0.3">
      <c r="A16" s="11" t="s">
        <v>42</v>
      </c>
      <c r="B16" s="20">
        <v>1047</v>
      </c>
      <c r="C16" s="20">
        <v>1041.5999999999999</v>
      </c>
      <c r="D16" s="10">
        <f t="shared" ref="D16:D17" si="0">+B16-C16</f>
        <v>5.4000000000000909</v>
      </c>
      <c r="E16" s="18"/>
      <c r="G16" s="10"/>
      <c r="H16" s="10"/>
      <c r="I16" s="19"/>
    </row>
    <row r="17" spans="1:9" x14ac:dyDescent="0.3">
      <c r="A17" s="5" t="s">
        <v>43</v>
      </c>
      <c r="B17" s="20">
        <v>974166.1</v>
      </c>
      <c r="C17" s="20">
        <v>956445.5</v>
      </c>
      <c r="D17" s="10">
        <f t="shared" si="0"/>
        <v>17720.599999999977</v>
      </c>
      <c r="E17" s="18"/>
      <c r="F17" s="1" t="s">
        <v>44</v>
      </c>
      <c r="G17" s="10">
        <v>1590280.7</v>
      </c>
      <c r="H17" s="10">
        <v>1578743.4</v>
      </c>
      <c r="I17" s="10">
        <f>+G17-H17</f>
        <v>11537.300000000047</v>
      </c>
    </row>
    <row r="18" spans="1:9" x14ac:dyDescent="0.3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6.2" x14ac:dyDescent="0.3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46032.6</v>
      </c>
      <c r="H19" s="10">
        <v>64256.7</v>
      </c>
      <c r="I19" s="10">
        <f>+G19-H19</f>
        <v>-18224.099999999999</v>
      </c>
    </row>
    <row r="20" spans="1:9" ht="14.25" customHeight="1" x14ac:dyDescent="0.3">
      <c r="A20" s="11"/>
      <c r="B20" s="16"/>
      <c r="C20" s="16"/>
      <c r="D20" s="25"/>
      <c r="G20" s="10"/>
      <c r="H20" s="10"/>
      <c r="I20" s="10"/>
    </row>
    <row r="21" spans="1:9" x14ac:dyDescent="0.3">
      <c r="A21" s="11" t="s">
        <v>48</v>
      </c>
      <c r="B21" s="10">
        <f>+B23+B25</f>
        <v>9640530.5</v>
      </c>
      <c r="C21" s="10">
        <f>SUM(C23:C25)</f>
        <v>9617088.1999999993</v>
      </c>
      <c r="D21" s="10">
        <f>+B21-C21</f>
        <v>23442.300000000745</v>
      </c>
      <c r="E21" s="18"/>
      <c r="F21" s="1" t="s">
        <v>49</v>
      </c>
      <c r="G21" s="14">
        <v>3771.3</v>
      </c>
      <c r="H21" s="14">
        <v>3453.9</v>
      </c>
      <c r="I21" s="10">
        <f>+G21-H21</f>
        <v>317.40000000000009</v>
      </c>
    </row>
    <row r="22" spans="1:9" x14ac:dyDescent="0.3">
      <c r="A22" s="11"/>
      <c r="B22" s="10"/>
      <c r="C22" s="10"/>
      <c r="D22" s="10"/>
      <c r="G22" s="10"/>
      <c r="H22" s="10"/>
      <c r="I22" s="10"/>
    </row>
    <row r="23" spans="1:9" x14ac:dyDescent="0.3">
      <c r="A23" s="13" t="s">
        <v>50</v>
      </c>
      <c r="B23" s="10">
        <v>12232730.1</v>
      </c>
      <c r="C23" s="10">
        <v>12139912.1</v>
      </c>
      <c r="D23" s="10">
        <f>+B23-C23</f>
        <v>92818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3">
      <c r="A24" s="11"/>
      <c r="B24" s="10"/>
      <c r="C24" s="10"/>
      <c r="D24" s="10"/>
      <c r="F24" s="11"/>
      <c r="G24" s="10"/>
      <c r="H24" s="10"/>
      <c r="I24" s="10"/>
    </row>
    <row r="25" spans="1:9" ht="16.2" x14ac:dyDescent="0.3">
      <c r="A25" s="11" t="s">
        <v>52</v>
      </c>
      <c r="B25" s="10">
        <v>-2592199.6</v>
      </c>
      <c r="C25" s="10">
        <v>-2522823.9</v>
      </c>
      <c r="D25" s="10">
        <f>+B25-C25</f>
        <v>-69375.700000000186</v>
      </c>
      <c r="E25" s="18"/>
      <c r="F25" s="11" t="s">
        <v>53</v>
      </c>
      <c r="G25" s="26">
        <v>1890871.8</v>
      </c>
      <c r="H25" s="26">
        <v>1697578.2</v>
      </c>
      <c r="I25" s="27">
        <f>+G25-H25</f>
        <v>193293.60000000009</v>
      </c>
    </row>
    <row r="26" spans="1:9" x14ac:dyDescent="0.3">
      <c r="A26" s="11"/>
      <c r="B26" s="10"/>
      <c r="C26" s="10"/>
      <c r="D26" s="10"/>
      <c r="E26" s="18"/>
      <c r="G26" s="28"/>
      <c r="H26" s="28"/>
      <c r="I26" s="10"/>
    </row>
    <row r="27" spans="1:9" ht="16.2" x14ac:dyDescent="0.3">
      <c r="A27" s="11" t="s">
        <v>95</v>
      </c>
      <c r="B27" s="29">
        <v>99983.2</v>
      </c>
      <c r="C27" s="29">
        <v>86873.4</v>
      </c>
      <c r="D27" s="10">
        <f>+B27-C27</f>
        <v>13109.800000000003</v>
      </c>
      <c r="E27" s="18"/>
      <c r="F27" s="39" t="s">
        <v>55</v>
      </c>
      <c r="G27" s="40">
        <f>+G11+G17+G19+G21+G23+G25</f>
        <v>4482118.2</v>
      </c>
      <c r="H27" s="40">
        <f>+H11+H17+H19+H21+H23+H25</f>
        <v>4297166.8</v>
      </c>
      <c r="I27" s="40">
        <f>+G27-H27</f>
        <v>184951.40000000037</v>
      </c>
    </row>
    <row r="28" spans="1:9" x14ac:dyDescent="0.3">
      <c r="A28" s="11"/>
      <c r="B28" s="10"/>
      <c r="C28" s="10"/>
      <c r="D28" s="29"/>
      <c r="E28" s="18"/>
      <c r="G28" s="30"/>
      <c r="H28" s="30"/>
      <c r="I28" s="31"/>
    </row>
    <row r="29" spans="1:9" x14ac:dyDescent="0.3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3">
      <c r="A30" s="11" t="s">
        <v>57</v>
      </c>
      <c r="B30" s="29">
        <v>41840.300000000003</v>
      </c>
      <c r="C30" s="29">
        <v>41958</v>
      </c>
      <c r="D30" s="10">
        <f>+B30-C30</f>
        <v>-117.69999999999709</v>
      </c>
      <c r="E30" s="18"/>
    </row>
    <row r="31" spans="1:9" x14ac:dyDescent="0.3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3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3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3">
      <c r="A34" s="11" t="s">
        <v>62</v>
      </c>
      <c r="B34" s="29">
        <v>4948</v>
      </c>
      <c r="C34" s="29">
        <v>5911</v>
      </c>
      <c r="D34" s="10">
        <f>+B34-C34</f>
        <v>-963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3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6.2" x14ac:dyDescent="0.3">
      <c r="A36" s="11" t="s">
        <v>65</v>
      </c>
      <c r="B36" s="35">
        <v>2113.2000000000003</v>
      </c>
      <c r="C36" s="35">
        <v>2230.4</v>
      </c>
      <c r="D36" s="35">
        <f>+B36-C36</f>
        <v>-117.19999999999982</v>
      </c>
      <c r="E36" s="18"/>
      <c r="F36" s="11" t="s">
        <v>25</v>
      </c>
      <c r="G36" s="26">
        <v>171401.5</v>
      </c>
      <c r="H36" s="26">
        <v>160375.20000000001</v>
      </c>
      <c r="I36" s="27">
        <f t="shared" si="1"/>
        <v>11026.299999999988</v>
      </c>
    </row>
    <row r="37" spans="1:9" x14ac:dyDescent="0.3">
      <c r="A37" s="11"/>
      <c r="B37" s="29"/>
      <c r="C37" s="29"/>
      <c r="D37" s="29"/>
      <c r="E37" s="18"/>
      <c r="G37" s="28"/>
    </row>
    <row r="38" spans="1:9" ht="16.2" x14ac:dyDescent="0.3">
      <c r="A38" s="11"/>
      <c r="B38" s="29"/>
      <c r="C38" s="29"/>
      <c r="D38" s="29"/>
      <c r="E38" s="18"/>
      <c r="F38" s="39" t="s">
        <v>66</v>
      </c>
      <c r="G38" s="40">
        <f>SUM(G31:G37)</f>
        <v>6684696.8000000017</v>
      </c>
      <c r="H38" s="40">
        <f>SUM(H31:H37)</f>
        <v>6673670.5000000019</v>
      </c>
      <c r="I38" s="40">
        <f>+G38-H38</f>
        <v>11026.299999999814</v>
      </c>
    </row>
    <row r="39" spans="1:9" ht="16.2" x14ac:dyDescent="0.3">
      <c r="A39" s="39" t="s">
        <v>67</v>
      </c>
      <c r="B39" s="41">
        <f>+B36+B34+B32+B30+B27+B21+B13+B11</f>
        <v>11166814.999999998</v>
      </c>
      <c r="C39" s="41">
        <f>+C36+C34+C32+C30+C27+C21+C13+C11</f>
        <v>10970837.299999999</v>
      </c>
      <c r="D39" s="41">
        <f>+B39-C39</f>
        <v>195977.69999999925</v>
      </c>
      <c r="E39" s="18"/>
      <c r="F39" s="39" t="s">
        <v>68</v>
      </c>
      <c r="G39" s="41">
        <f>+G27+G38</f>
        <v>11166815.000000002</v>
      </c>
      <c r="H39" s="41">
        <f>+H27+H38</f>
        <v>10970837.300000001</v>
      </c>
      <c r="I39" s="41">
        <f>+G39-H39</f>
        <v>195977.70000000112</v>
      </c>
    </row>
    <row r="40" spans="1:9" x14ac:dyDescent="0.3">
      <c r="E40" s="18"/>
    </row>
    <row r="41" spans="1:9" x14ac:dyDescent="0.3">
      <c r="B41" s="21"/>
    </row>
    <row r="42" spans="1:9" x14ac:dyDescent="0.3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32F5-23B6-44AE-A602-95A0BDA11158}">
  <dimension ref="A1:D145"/>
  <sheetViews>
    <sheetView topLeftCell="A12" workbookViewId="0">
      <selection activeCell="A12" sqref="A1:XFD1048576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16384" width="8" style="5"/>
  </cols>
  <sheetData>
    <row r="1" spans="1:3" s="4" customFormat="1" ht="17.399999999999999" x14ac:dyDescent="0.3">
      <c r="A1" s="2" t="s">
        <v>0</v>
      </c>
      <c r="B1" s="3"/>
      <c r="C1" s="3"/>
    </row>
    <row r="2" spans="1:3" s="4" customFormat="1" ht="17.399999999999999" x14ac:dyDescent="0.3">
      <c r="A2" s="2" t="s">
        <v>1</v>
      </c>
      <c r="B2" s="3"/>
      <c r="C2" s="3"/>
    </row>
    <row r="3" spans="1:3" x14ac:dyDescent="0.3">
      <c r="A3" s="2"/>
      <c r="B3" s="2"/>
      <c r="C3" s="2"/>
    </row>
    <row r="4" spans="1:3" s="7" customFormat="1" x14ac:dyDescent="0.3">
      <c r="A4" s="2" t="s">
        <v>2</v>
      </c>
      <c r="B4" s="6"/>
      <c r="C4" s="6"/>
    </row>
    <row r="5" spans="1:3" s="7" customFormat="1" x14ac:dyDescent="0.3">
      <c r="A5" s="2" t="s">
        <v>92</v>
      </c>
      <c r="B5" s="6"/>
      <c r="C5" s="6"/>
    </row>
    <row r="6" spans="1:3" s="6" customFormat="1" x14ac:dyDescent="0.3">
      <c r="A6" s="46" t="s">
        <v>3</v>
      </c>
      <c r="B6" s="9"/>
      <c r="C6" s="9"/>
    </row>
    <row r="7" spans="1:3" s="2" customFormat="1" x14ac:dyDescent="0.3">
      <c r="B7" s="48"/>
    </row>
    <row r="8" spans="1:3" s="2" customFormat="1" x14ac:dyDescent="0.3">
      <c r="B8" s="48"/>
    </row>
    <row r="9" spans="1:3" x14ac:dyDescent="0.3">
      <c r="B9" s="48"/>
      <c r="C9" s="59">
        <v>45870</v>
      </c>
    </row>
    <row r="11" spans="1:3" x14ac:dyDescent="0.3">
      <c r="A11" s="5" t="s">
        <v>4</v>
      </c>
    </row>
    <row r="12" spans="1:3" x14ac:dyDescent="0.3">
      <c r="A12" s="54" t="s">
        <v>5</v>
      </c>
      <c r="C12" s="10">
        <v>68615.199999999997</v>
      </c>
    </row>
    <row r="13" spans="1:3" x14ac:dyDescent="0.3">
      <c r="A13" s="54" t="s">
        <v>6</v>
      </c>
      <c r="C13" s="10">
        <v>0</v>
      </c>
    </row>
    <row r="14" spans="1:3" x14ac:dyDescent="0.3">
      <c r="A14" s="54" t="s">
        <v>7</v>
      </c>
      <c r="C14" s="10">
        <v>7475.2</v>
      </c>
    </row>
    <row r="15" spans="1:3" ht="13.5" customHeight="1" x14ac:dyDescent="0.3">
      <c r="A15" s="54" t="s">
        <v>8</v>
      </c>
      <c r="C15" s="22">
        <v>1105.4000000000001</v>
      </c>
    </row>
    <row r="16" spans="1:3" ht="13.5" customHeight="1" x14ac:dyDescent="0.3">
      <c r="A16" s="51"/>
      <c r="C16" s="12">
        <f>SUM(C12:C15)</f>
        <v>77195.799999999988</v>
      </c>
    </row>
    <row r="17" spans="1:4" x14ac:dyDescent="0.3">
      <c r="A17" s="53"/>
      <c r="C17" s="10"/>
    </row>
    <row r="18" spans="1:4" x14ac:dyDescent="0.3">
      <c r="A18" s="11" t="s">
        <v>9</v>
      </c>
    </row>
    <row r="19" spans="1:4" x14ac:dyDescent="0.3">
      <c r="A19" s="54" t="s">
        <v>10</v>
      </c>
      <c r="C19" s="10">
        <v>12947.7</v>
      </c>
    </row>
    <row r="20" spans="1:4" x14ac:dyDescent="0.3">
      <c r="A20" s="54" t="s">
        <v>11</v>
      </c>
      <c r="C20" s="10">
        <v>5040.1000000000004</v>
      </c>
    </row>
    <row r="21" spans="1:4" ht="16.2" x14ac:dyDescent="0.3">
      <c r="A21" s="54" t="s">
        <v>12</v>
      </c>
      <c r="C21" s="22">
        <v>49.6</v>
      </c>
    </row>
    <row r="22" spans="1:4" x14ac:dyDescent="0.3">
      <c r="A22" s="11"/>
      <c r="C22" s="12">
        <f>SUM(C19:C21)</f>
        <v>18037.400000000001</v>
      </c>
    </row>
    <row r="23" spans="1:4" x14ac:dyDescent="0.3">
      <c r="A23" s="11"/>
      <c r="C23" s="10"/>
    </row>
    <row r="24" spans="1:4" x14ac:dyDescent="0.3">
      <c r="A24" s="11" t="s">
        <v>13</v>
      </c>
      <c r="C24" s="10">
        <f>SUM(C16-C22)</f>
        <v>59158.399999999987</v>
      </c>
      <c r="D24" s="62"/>
    </row>
    <row r="25" spans="1:4" x14ac:dyDescent="0.3">
      <c r="A25" s="11"/>
      <c r="C25" s="10"/>
    </row>
    <row r="26" spans="1:4" x14ac:dyDescent="0.3">
      <c r="A26" s="11" t="s">
        <v>14</v>
      </c>
      <c r="C26" s="10"/>
    </row>
    <row r="27" spans="1:4" ht="16.2" x14ac:dyDescent="0.3">
      <c r="A27" s="11" t="s">
        <v>15</v>
      </c>
      <c r="C27" s="22">
        <v>74491.399999999994</v>
      </c>
    </row>
    <row r="28" spans="1:4" x14ac:dyDescent="0.3">
      <c r="A28" s="11"/>
      <c r="C28" s="10"/>
    </row>
    <row r="29" spans="1:4" x14ac:dyDescent="0.3">
      <c r="A29" s="11" t="s">
        <v>16</v>
      </c>
      <c r="C29" s="10">
        <f>+C24-C27</f>
        <v>-15333.000000000007</v>
      </c>
    </row>
    <row r="30" spans="1:4" x14ac:dyDescent="0.3">
      <c r="A30" s="11"/>
      <c r="C30" s="10"/>
    </row>
    <row r="32" spans="1:4" x14ac:dyDescent="0.3">
      <c r="A32" s="11"/>
      <c r="C32" s="10"/>
    </row>
    <row r="33" spans="1:4" x14ac:dyDescent="0.3">
      <c r="A33" s="11" t="s">
        <v>17</v>
      </c>
      <c r="C33" s="10">
        <v>19635.3</v>
      </c>
    </row>
    <row r="34" spans="1:4" x14ac:dyDescent="0.3">
      <c r="A34" s="11" t="s">
        <v>18</v>
      </c>
      <c r="C34" s="10">
        <v>-159.80000000000001</v>
      </c>
    </row>
    <row r="35" spans="1:4" x14ac:dyDescent="0.3">
      <c r="A35" s="11"/>
      <c r="C35" s="10"/>
    </row>
    <row r="36" spans="1:4" x14ac:dyDescent="0.3">
      <c r="A36" s="11" t="s">
        <v>19</v>
      </c>
      <c r="C36" s="10">
        <v>11256.8</v>
      </c>
    </row>
    <row r="37" spans="1:4" x14ac:dyDescent="0.3">
      <c r="A37" s="11"/>
      <c r="C37" s="10"/>
    </row>
    <row r="38" spans="1:4" x14ac:dyDescent="0.3">
      <c r="A38" s="11" t="s">
        <v>20</v>
      </c>
    </row>
    <row r="39" spans="1:4" x14ac:dyDescent="0.3">
      <c r="A39" s="11" t="s">
        <v>21</v>
      </c>
      <c r="C39" s="10">
        <v>3021</v>
      </c>
    </row>
    <row r="40" spans="1:4" x14ac:dyDescent="0.3">
      <c r="A40" s="11" t="s">
        <v>22</v>
      </c>
      <c r="C40" s="10">
        <v>1328.7</v>
      </c>
    </row>
    <row r="41" spans="1:4" x14ac:dyDescent="0.3">
      <c r="A41" s="11" t="s">
        <v>23</v>
      </c>
      <c r="C41" s="10">
        <v>18976.5</v>
      </c>
    </row>
    <row r="42" spans="1:4" ht="16.2" x14ac:dyDescent="0.3">
      <c r="A42" s="11" t="s">
        <v>24</v>
      </c>
      <c r="C42" s="50">
        <v>11624.1</v>
      </c>
      <c r="D42" s="28"/>
    </row>
    <row r="43" spans="1:4" x14ac:dyDescent="0.3">
      <c r="A43" s="11"/>
      <c r="C43" s="10">
        <f>SUM(C39:C42)</f>
        <v>34950.300000000003</v>
      </c>
    </row>
    <row r="44" spans="1:4" x14ac:dyDescent="0.3">
      <c r="A44" s="11"/>
      <c r="C44" s="10"/>
    </row>
    <row r="45" spans="1:4" x14ac:dyDescent="0.3">
      <c r="A45" s="11" t="s">
        <v>25</v>
      </c>
      <c r="C45" s="10">
        <f>+C29+C33+C34+C36-C43</f>
        <v>-19551.000000000011</v>
      </c>
      <c r="D45" s="11"/>
    </row>
    <row r="46" spans="1:4" s="11" customFormat="1" x14ac:dyDescent="0.3">
      <c r="B46" s="77"/>
      <c r="C46" s="10"/>
    </row>
    <row r="47" spans="1:4" s="11" customFormat="1" x14ac:dyDescent="0.3">
      <c r="A47" s="11" t="s">
        <v>26</v>
      </c>
      <c r="B47" s="77"/>
      <c r="C47" s="10"/>
    </row>
    <row r="48" spans="1:4" s="11" customFormat="1" ht="16.2" x14ac:dyDescent="0.3">
      <c r="A48" s="11" t="s">
        <v>27</v>
      </c>
      <c r="B48" s="77"/>
      <c r="C48" s="22">
        <v>0</v>
      </c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-19551.000000000011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C0C-F98A-4A34-99B0-991996A07DF9}">
  <dimension ref="A1:I42"/>
  <sheetViews>
    <sheetView workbookViewId="0">
      <selection sqref="A1:XFD1048576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x14ac:dyDescent="0.3">
      <c r="A3" s="38" t="s">
        <v>93</v>
      </c>
      <c r="B3" s="6"/>
      <c r="C3" s="6"/>
      <c r="D3" s="6"/>
      <c r="E3" s="6"/>
      <c r="F3" s="6"/>
      <c r="G3" s="6"/>
      <c r="H3" s="6"/>
      <c r="I3" s="6"/>
    </row>
    <row r="4" spans="1:9" s="6" customFormat="1" x14ac:dyDescent="0.3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3"/>
    <row r="6" spans="1:9" s="2" customFormat="1" x14ac:dyDescent="0.3"/>
    <row r="8" spans="1:9" x14ac:dyDescent="0.3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28.8" x14ac:dyDescent="0.3">
      <c r="A9" s="37" t="s">
        <v>32</v>
      </c>
      <c r="B9" s="42" t="s">
        <v>94</v>
      </c>
      <c r="C9" s="42" t="s">
        <v>91</v>
      </c>
      <c r="D9" s="42" t="s">
        <v>33</v>
      </c>
      <c r="F9" s="37" t="s">
        <v>34</v>
      </c>
      <c r="G9" s="42" t="s">
        <v>94</v>
      </c>
      <c r="H9" s="42" t="s">
        <v>91</v>
      </c>
      <c r="I9" s="42" t="s">
        <v>33</v>
      </c>
    </row>
    <row r="10" spans="1:9" x14ac:dyDescent="0.3">
      <c r="D10" s="10"/>
    </row>
    <row r="11" spans="1:9" x14ac:dyDescent="0.3">
      <c r="A11" s="11" t="s">
        <v>35</v>
      </c>
      <c r="B11" s="12">
        <v>259289.2</v>
      </c>
      <c r="C11" s="12">
        <v>165251.4</v>
      </c>
      <c r="D11" s="12">
        <f>+B11-C11</f>
        <v>94037.800000000017</v>
      </c>
      <c r="F11" s="13" t="s">
        <v>36</v>
      </c>
      <c r="G11" s="14">
        <f>+G13+G14+G15</f>
        <v>951895</v>
      </c>
      <c r="H11" s="14">
        <f>+H13+H14+H15</f>
        <v>948278.2</v>
      </c>
      <c r="I11" s="17">
        <f>+G11-H11</f>
        <v>3616.8000000000466</v>
      </c>
    </row>
    <row r="12" spans="1:9" x14ac:dyDescent="0.3">
      <c r="A12" s="11"/>
      <c r="B12" s="10"/>
      <c r="C12" s="10"/>
      <c r="D12" s="10"/>
    </row>
    <row r="13" spans="1:9" x14ac:dyDescent="0.3">
      <c r="A13" s="11" t="s">
        <v>37</v>
      </c>
      <c r="B13" s="16">
        <f>SUM(B15:B19)</f>
        <v>957487.1</v>
      </c>
      <c r="C13" s="16">
        <f>SUM(C15:C19)</f>
        <v>963957.3</v>
      </c>
      <c r="D13" s="16">
        <f>+B13-C13</f>
        <v>-6470.2000000000698</v>
      </c>
      <c r="F13" s="13" t="s">
        <v>38</v>
      </c>
      <c r="G13" s="12">
        <v>1001.3</v>
      </c>
      <c r="H13" s="12">
        <v>1001.3</v>
      </c>
      <c r="I13" s="17">
        <f>+G11-H11</f>
        <v>3616.8000000000466</v>
      </c>
    </row>
    <row r="14" spans="1:9" x14ac:dyDescent="0.3">
      <c r="A14" s="11"/>
      <c r="B14" s="16"/>
      <c r="C14" s="16"/>
      <c r="D14" s="10"/>
      <c r="E14" s="18"/>
      <c r="F14" s="5" t="s">
        <v>39</v>
      </c>
      <c r="G14" s="14">
        <v>90909.4</v>
      </c>
      <c r="H14" s="14">
        <v>90859.7</v>
      </c>
      <c r="I14" s="15"/>
    </row>
    <row r="15" spans="1:9" x14ac:dyDescent="0.3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859984.3</v>
      </c>
      <c r="H15" s="10">
        <v>856417.2</v>
      </c>
      <c r="I15" s="17">
        <f>+G15-H15</f>
        <v>3567.1000000000931</v>
      </c>
    </row>
    <row r="16" spans="1:9" x14ac:dyDescent="0.3">
      <c r="A16" s="11" t="s">
        <v>42</v>
      </c>
      <c r="B16" s="20">
        <v>1041.5999999999999</v>
      </c>
      <c r="C16" s="20">
        <v>1035.9000000000001</v>
      </c>
      <c r="D16" s="10">
        <f t="shared" ref="D16:D17" si="0">+B16-C16</f>
        <v>5.6999999999998181</v>
      </c>
      <c r="E16" s="18"/>
      <c r="G16" s="10"/>
      <c r="H16" s="10"/>
      <c r="I16" s="19"/>
    </row>
    <row r="17" spans="1:9" x14ac:dyDescent="0.3">
      <c r="A17" s="5" t="s">
        <v>43</v>
      </c>
      <c r="B17" s="20">
        <v>956445.5</v>
      </c>
      <c r="C17" s="20">
        <v>962921.4</v>
      </c>
      <c r="D17" s="10">
        <f t="shared" si="0"/>
        <v>-6475.9000000000233</v>
      </c>
      <c r="E17" s="18"/>
      <c r="F17" s="1" t="s">
        <v>44</v>
      </c>
      <c r="G17" s="10">
        <v>1578743.4</v>
      </c>
      <c r="H17" s="10">
        <v>1566827.3</v>
      </c>
      <c r="I17" s="10">
        <f>+G17-H17</f>
        <v>11916.09999999986</v>
      </c>
    </row>
    <row r="18" spans="1:9" x14ac:dyDescent="0.3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6.2" x14ac:dyDescent="0.3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64256.7</v>
      </c>
      <c r="H19" s="10">
        <v>58799.1</v>
      </c>
      <c r="I19" s="10">
        <f>+G19-H19</f>
        <v>5457.5999999999985</v>
      </c>
    </row>
    <row r="20" spans="1:9" ht="14.25" customHeight="1" x14ac:dyDescent="0.3">
      <c r="A20" s="11"/>
      <c r="B20" s="16"/>
      <c r="C20" s="16"/>
      <c r="D20" s="25"/>
      <c r="G20" s="10"/>
      <c r="H20" s="10"/>
      <c r="I20" s="10"/>
    </row>
    <row r="21" spans="1:9" x14ac:dyDescent="0.3">
      <c r="A21" s="11" t="s">
        <v>48</v>
      </c>
      <c r="B21" s="10">
        <f>+B23+B25</f>
        <v>9617088.1999999993</v>
      </c>
      <c r="C21" s="10">
        <f>SUM(C23:C25)</f>
        <v>9473607.9000000004</v>
      </c>
      <c r="D21" s="10">
        <f>+B21-C21</f>
        <v>143480.29999999888</v>
      </c>
      <c r="E21" s="18"/>
      <c r="F21" s="1" t="s">
        <v>49</v>
      </c>
      <c r="G21" s="14">
        <v>3453.9</v>
      </c>
      <c r="H21" s="14">
        <v>3135.1</v>
      </c>
      <c r="I21" s="10">
        <f>+G21-H21</f>
        <v>318.80000000000018</v>
      </c>
    </row>
    <row r="22" spans="1:9" x14ac:dyDescent="0.3">
      <c r="A22" s="11"/>
      <c r="B22" s="10"/>
      <c r="C22" s="10"/>
      <c r="D22" s="10"/>
      <c r="G22" s="10"/>
      <c r="H22" s="10"/>
      <c r="I22" s="10"/>
    </row>
    <row r="23" spans="1:9" x14ac:dyDescent="0.3">
      <c r="A23" s="13" t="s">
        <v>50</v>
      </c>
      <c r="B23" s="10">
        <v>12139912.1</v>
      </c>
      <c r="C23" s="10">
        <v>11925261.4</v>
      </c>
      <c r="D23" s="10">
        <f>+B23-C23</f>
        <v>214650.69999999925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3">
      <c r="A24" s="11"/>
      <c r="B24" s="10"/>
      <c r="C24" s="10"/>
      <c r="D24" s="10"/>
      <c r="F24" s="11"/>
      <c r="G24" s="10"/>
      <c r="H24" s="10"/>
      <c r="I24" s="10"/>
    </row>
    <row r="25" spans="1:9" ht="16.2" x14ac:dyDescent="0.3">
      <c r="A25" s="11" t="s">
        <v>52</v>
      </c>
      <c r="B25" s="10">
        <v>-2522823.9</v>
      </c>
      <c r="C25" s="10">
        <v>-2451653.5</v>
      </c>
      <c r="D25" s="10">
        <f>+B25-C25</f>
        <v>-71170.399999999907</v>
      </c>
      <c r="E25" s="18"/>
      <c r="F25" s="11" t="s">
        <v>53</v>
      </c>
      <c r="G25" s="26">
        <v>1697578.2</v>
      </c>
      <c r="H25" s="26">
        <v>1667791.8</v>
      </c>
      <c r="I25" s="27">
        <f>+G25-H25</f>
        <v>29786.399999999907</v>
      </c>
    </row>
    <row r="26" spans="1:9" x14ac:dyDescent="0.3">
      <c r="A26" s="11"/>
      <c r="B26" s="10"/>
      <c r="C26" s="10"/>
      <c r="D26" s="10"/>
      <c r="E26" s="18"/>
      <c r="G26" s="28"/>
      <c r="H26" s="28"/>
      <c r="I26" s="10"/>
    </row>
    <row r="27" spans="1:9" ht="16.2" x14ac:dyDescent="0.3">
      <c r="A27" s="11" t="s">
        <v>95</v>
      </c>
      <c r="B27" s="29">
        <v>86873.4</v>
      </c>
      <c r="C27" s="29">
        <v>286465.09999999998</v>
      </c>
      <c r="D27" s="10">
        <f>+B27-C27</f>
        <v>-199591.69999999998</v>
      </c>
      <c r="E27" s="18"/>
      <c r="F27" s="39" t="s">
        <v>55</v>
      </c>
      <c r="G27" s="40">
        <f>+G11+G17+G19+G21+G23+G25</f>
        <v>4297166.8</v>
      </c>
      <c r="H27" s="40">
        <f>+H11+H17+H19+H21+H23+H25</f>
        <v>4246071.1000000006</v>
      </c>
      <c r="I27" s="40">
        <f>+G27-H27</f>
        <v>51095.699999999255</v>
      </c>
    </row>
    <row r="28" spans="1:9" x14ac:dyDescent="0.3">
      <c r="A28" s="11"/>
      <c r="B28" s="10"/>
      <c r="C28" s="10"/>
      <c r="D28" s="29"/>
      <c r="E28" s="18"/>
      <c r="G28" s="30"/>
      <c r="H28" s="30"/>
      <c r="I28" s="31"/>
    </row>
    <row r="29" spans="1:9" x14ac:dyDescent="0.3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3">
      <c r="A30" s="11" t="s">
        <v>57</v>
      </c>
      <c r="B30" s="29">
        <v>41958</v>
      </c>
      <c r="C30" s="29">
        <v>42075.7</v>
      </c>
      <c r="D30" s="10">
        <f>+B30-C30</f>
        <v>-117.69999999999709</v>
      </c>
      <c r="E30" s="18"/>
    </row>
    <row r="31" spans="1:9" x14ac:dyDescent="0.3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3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3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3">
      <c r="A34" s="11" t="s">
        <v>62</v>
      </c>
      <c r="B34" s="29">
        <v>5911</v>
      </c>
      <c r="C34" s="29">
        <v>5587.5</v>
      </c>
      <c r="D34" s="10">
        <f>+B34-C34</f>
        <v>323.5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3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6.2" x14ac:dyDescent="0.3">
      <c r="A36" s="11" t="s">
        <v>65</v>
      </c>
      <c r="B36" s="35">
        <v>2230.4</v>
      </c>
      <c r="C36" s="35">
        <v>2347.6999999999998</v>
      </c>
      <c r="D36" s="35">
        <f>+B36-C36</f>
        <v>-117.29999999999973</v>
      </c>
      <c r="E36" s="18"/>
      <c r="F36" s="11" t="s">
        <v>25</v>
      </c>
      <c r="G36" s="26">
        <v>160375.20000000001</v>
      </c>
      <c r="H36" s="26">
        <v>179926.2</v>
      </c>
      <c r="I36" s="27">
        <f t="shared" si="1"/>
        <v>-19551</v>
      </c>
    </row>
    <row r="37" spans="1:9" x14ac:dyDescent="0.3">
      <c r="A37" s="11"/>
      <c r="B37" s="29"/>
      <c r="C37" s="29"/>
      <c r="D37" s="29"/>
      <c r="E37" s="18"/>
      <c r="G37" s="28"/>
    </row>
    <row r="38" spans="1:9" ht="16.2" x14ac:dyDescent="0.3">
      <c r="A38" s="11"/>
      <c r="B38" s="29"/>
      <c r="C38" s="29"/>
      <c r="D38" s="29"/>
      <c r="E38" s="18"/>
      <c r="F38" s="39" t="s">
        <v>66</v>
      </c>
      <c r="G38" s="40">
        <f>SUM(G31:G37)</f>
        <v>6673670.5000000019</v>
      </c>
      <c r="H38" s="40">
        <f>SUM(H31:H37)</f>
        <v>6693221.5000000019</v>
      </c>
      <c r="I38" s="40">
        <f>+G38-H38</f>
        <v>-19551</v>
      </c>
    </row>
    <row r="39" spans="1:9" ht="16.2" x14ac:dyDescent="0.3">
      <c r="A39" s="39" t="s">
        <v>67</v>
      </c>
      <c r="B39" s="41">
        <f>+B36+B34+B32+B30+B27+B21+B13+B11</f>
        <v>10970837.299999999</v>
      </c>
      <c r="C39" s="41">
        <f>+C36+C34+C32+C30+C27+C21+C13+C11</f>
        <v>10939292.600000001</v>
      </c>
      <c r="D39" s="41">
        <f>+B39-C39</f>
        <v>31544.699999997392</v>
      </c>
      <c r="E39" s="18"/>
      <c r="F39" s="39" t="s">
        <v>68</v>
      </c>
      <c r="G39" s="41">
        <f>+G27+G38</f>
        <v>10970837.300000001</v>
      </c>
      <c r="H39" s="41">
        <f>+H27+H38</f>
        <v>10939292.600000001</v>
      </c>
      <c r="I39" s="41">
        <f>+G39-H39</f>
        <v>31544.699999999255</v>
      </c>
    </row>
    <row r="40" spans="1:9" x14ac:dyDescent="0.3">
      <c r="E40" s="18"/>
    </row>
    <row r="41" spans="1:9" x14ac:dyDescent="0.3">
      <c r="B41" s="21"/>
    </row>
    <row r="42" spans="1:9" x14ac:dyDescent="0.3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4CEA-5D8D-4CF0-88A8-3824784623AF}">
  <dimension ref="A1:D145"/>
  <sheetViews>
    <sheetView workbookViewId="0">
      <selection activeCell="C41" sqref="C41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16384" width="8" style="5"/>
  </cols>
  <sheetData>
    <row r="1" spans="1:3" s="4" customFormat="1" ht="17.399999999999999" x14ac:dyDescent="0.3">
      <c r="A1" s="2" t="s">
        <v>0</v>
      </c>
      <c r="B1" s="3"/>
      <c r="C1" s="3"/>
    </row>
    <row r="2" spans="1:3" s="4" customFormat="1" ht="17.399999999999999" x14ac:dyDescent="0.3">
      <c r="A2" s="2" t="s">
        <v>1</v>
      </c>
      <c r="B2" s="3"/>
      <c r="C2" s="3"/>
    </row>
    <row r="3" spans="1:3" x14ac:dyDescent="0.3">
      <c r="A3" s="2"/>
      <c r="B3" s="2"/>
      <c r="C3" s="2"/>
    </row>
    <row r="4" spans="1:3" s="7" customFormat="1" x14ac:dyDescent="0.3">
      <c r="A4" s="2" t="s">
        <v>2</v>
      </c>
      <c r="B4" s="6"/>
      <c r="C4" s="6"/>
    </row>
    <row r="5" spans="1:3" s="7" customFormat="1" x14ac:dyDescent="0.3">
      <c r="A5" s="2" t="s">
        <v>97</v>
      </c>
      <c r="B5" s="6"/>
      <c r="C5" s="6"/>
    </row>
    <row r="6" spans="1:3" s="6" customFormat="1" x14ac:dyDescent="0.3">
      <c r="A6" s="46" t="s">
        <v>3</v>
      </c>
      <c r="B6" s="9"/>
      <c r="C6" s="9"/>
    </row>
    <row r="7" spans="1:3" s="2" customFormat="1" x14ac:dyDescent="0.3">
      <c r="B7" s="48"/>
    </row>
    <row r="8" spans="1:3" s="2" customFormat="1" x14ac:dyDescent="0.3">
      <c r="B8" s="48"/>
    </row>
    <row r="9" spans="1:3" x14ac:dyDescent="0.3">
      <c r="B9" s="48"/>
      <c r="C9" s="59">
        <v>45901</v>
      </c>
    </row>
    <row r="11" spans="1:3" x14ac:dyDescent="0.3">
      <c r="A11" s="5" t="s">
        <v>4</v>
      </c>
    </row>
    <row r="12" spans="1:3" x14ac:dyDescent="0.3">
      <c r="A12" s="54" t="s">
        <v>5</v>
      </c>
      <c r="C12" s="10">
        <v>82486.8</v>
      </c>
    </row>
    <row r="13" spans="1:3" x14ac:dyDescent="0.3">
      <c r="A13" s="54" t="s">
        <v>6</v>
      </c>
      <c r="C13" s="10">
        <v>0</v>
      </c>
    </row>
    <row r="14" spans="1:3" x14ac:dyDescent="0.3">
      <c r="A14" s="54" t="s">
        <v>7</v>
      </c>
      <c r="C14" s="10">
        <v>7199.6</v>
      </c>
    </row>
    <row r="15" spans="1:3" ht="13.5" customHeight="1" x14ac:dyDescent="0.3">
      <c r="A15" s="54" t="s">
        <v>8</v>
      </c>
      <c r="C15" s="22">
        <v>915.3</v>
      </c>
    </row>
    <row r="16" spans="1:3" ht="13.5" customHeight="1" x14ac:dyDescent="0.3">
      <c r="A16" s="51"/>
      <c r="C16" s="12">
        <f>SUM(C12:C15)</f>
        <v>90601.700000000012</v>
      </c>
    </row>
    <row r="17" spans="1:4" x14ac:dyDescent="0.3">
      <c r="A17" s="53"/>
      <c r="C17" s="10"/>
    </row>
    <row r="18" spans="1:4" x14ac:dyDescent="0.3">
      <c r="A18" s="11" t="s">
        <v>9</v>
      </c>
    </row>
    <row r="19" spans="1:4" x14ac:dyDescent="0.3">
      <c r="A19" s="54" t="s">
        <v>10</v>
      </c>
      <c r="C19" s="10">
        <v>12569</v>
      </c>
    </row>
    <row r="20" spans="1:4" x14ac:dyDescent="0.3">
      <c r="A20" s="54" t="s">
        <v>11</v>
      </c>
      <c r="C20" s="10">
        <v>5125</v>
      </c>
    </row>
    <row r="21" spans="1:4" ht="16.2" x14ac:dyDescent="0.3">
      <c r="A21" s="54" t="s">
        <v>12</v>
      </c>
      <c r="C21" s="22">
        <v>51.1</v>
      </c>
    </row>
    <row r="22" spans="1:4" x14ac:dyDescent="0.3">
      <c r="A22" s="11"/>
      <c r="C22" s="12">
        <f>SUM(C19:C21)</f>
        <v>17745.099999999999</v>
      </c>
    </row>
    <row r="23" spans="1:4" x14ac:dyDescent="0.3">
      <c r="A23" s="11"/>
      <c r="C23" s="10"/>
    </row>
    <row r="24" spans="1:4" x14ac:dyDescent="0.3">
      <c r="A24" s="11" t="s">
        <v>13</v>
      </c>
      <c r="C24" s="10">
        <f>SUM(C16-C22)</f>
        <v>72856.600000000006</v>
      </c>
      <c r="D24" s="62"/>
    </row>
    <row r="25" spans="1:4" x14ac:dyDescent="0.3">
      <c r="A25" s="11"/>
      <c r="C25" s="10"/>
    </row>
    <row r="26" spans="1:4" x14ac:dyDescent="0.3">
      <c r="A26" s="11" t="s">
        <v>14</v>
      </c>
      <c r="C26" s="10"/>
    </row>
    <row r="27" spans="1:4" ht="16.2" x14ac:dyDescent="0.3">
      <c r="A27" s="11" t="s">
        <v>15</v>
      </c>
      <c r="C27" s="22">
        <v>72141.600000000006</v>
      </c>
    </row>
    <row r="28" spans="1:4" x14ac:dyDescent="0.3">
      <c r="A28" s="11"/>
      <c r="C28" s="10"/>
    </row>
    <row r="29" spans="1:4" x14ac:dyDescent="0.3">
      <c r="A29" s="11" t="s">
        <v>16</v>
      </c>
      <c r="C29" s="10">
        <f>+C24-C27</f>
        <v>715</v>
      </c>
    </row>
    <row r="30" spans="1:4" x14ac:dyDescent="0.3">
      <c r="A30" s="11"/>
      <c r="C30" s="10"/>
    </row>
    <row r="32" spans="1:4" x14ac:dyDescent="0.3">
      <c r="A32" s="11"/>
      <c r="C32" s="10"/>
    </row>
    <row r="33" spans="1:4" x14ac:dyDescent="0.3">
      <c r="A33" s="11" t="s">
        <v>17</v>
      </c>
      <c r="C33" s="10">
        <v>19794</v>
      </c>
    </row>
    <row r="34" spans="1:4" x14ac:dyDescent="0.3">
      <c r="A34" s="11" t="s">
        <v>18</v>
      </c>
      <c r="C34" s="10">
        <v>-86.6</v>
      </c>
    </row>
    <row r="35" spans="1:4" x14ac:dyDescent="0.3">
      <c r="A35" s="11"/>
      <c r="C35" s="10"/>
    </row>
    <row r="36" spans="1:4" x14ac:dyDescent="0.3">
      <c r="A36" s="11" t="s">
        <v>19</v>
      </c>
      <c r="C36" s="10">
        <v>30260.2</v>
      </c>
    </row>
    <row r="37" spans="1:4" x14ac:dyDescent="0.3">
      <c r="A37" s="11"/>
      <c r="C37" s="10"/>
    </row>
    <row r="38" spans="1:4" x14ac:dyDescent="0.3">
      <c r="A38" s="11" t="s">
        <v>20</v>
      </c>
    </row>
    <row r="39" spans="1:4" x14ac:dyDescent="0.3">
      <c r="A39" s="11" t="s">
        <v>21</v>
      </c>
      <c r="C39" s="10">
        <v>1949.7</v>
      </c>
    </row>
    <row r="40" spans="1:4" x14ac:dyDescent="0.3">
      <c r="A40" s="11" t="s">
        <v>22</v>
      </c>
      <c r="C40" s="10">
        <v>2248.1999999999998</v>
      </c>
    </row>
    <row r="41" spans="1:4" x14ac:dyDescent="0.3">
      <c r="A41" s="11" t="s">
        <v>23</v>
      </c>
      <c r="C41" s="10">
        <v>15261.4</v>
      </c>
    </row>
    <row r="42" spans="1:4" ht="16.2" x14ac:dyDescent="0.3">
      <c r="A42" s="11" t="s">
        <v>24</v>
      </c>
      <c r="C42" s="50">
        <v>20197</v>
      </c>
      <c r="D42" s="28"/>
    </row>
    <row r="43" spans="1:4" x14ac:dyDescent="0.3">
      <c r="A43" s="11"/>
      <c r="C43" s="10">
        <f>SUM(C39:C42)</f>
        <v>39656.300000000003</v>
      </c>
    </row>
    <row r="44" spans="1:4" x14ac:dyDescent="0.3">
      <c r="A44" s="11"/>
      <c r="C44" s="10"/>
    </row>
    <row r="45" spans="1:4" x14ac:dyDescent="0.3">
      <c r="A45" s="11" t="s">
        <v>25</v>
      </c>
      <c r="C45" s="10">
        <f>+C29+C33+C34+C36-C43</f>
        <v>11026.300000000003</v>
      </c>
      <c r="D45" s="11"/>
    </row>
    <row r="46" spans="1:4" s="11" customFormat="1" x14ac:dyDescent="0.3">
      <c r="B46" s="77"/>
      <c r="C46" s="10"/>
    </row>
    <row r="47" spans="1:4" s="11" customFormat="1" x14ac:dyDescent="0.3">
      <c r="A47" s="11" t="s">
        <v>26</v>
      </c>
      <c r="B47" s="77"/>
      <c r="C47" s="10"/>
    </row>
    <row r="48" spans="1:4" s="11" customFormat="1" ht="16.2" x14ac:dyDescent="0.3">
      <c r="A48" s="11" t="s">
        <v>27</v>
      </c>
      <c r="B48" s="77"/>
      <c r="C48" s="22">
        <v>0</v>
      </c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11026.300000000003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6" workbookViewId="0">
      <selection activeCell="C49" sqref="C49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49" customWidth="1"/>
    <col min="4" max="4" width="8" style="5"/>
    <col min="5" max="5" width="12.44140625" style="5" bestFit="1" customWidth="1"/>
    <col min="6" max="8" width="8" style="5"/>
    <col min="9" max="9" width="10.44140625" style="5" bestFit="1" customWidth="1"/>
    <col min="10" max="16384" width="8" style="5"/>
  </cols>
  <sheetData>
    <row r="1" spans="1:9" s="4" customFormat="1" ht="17.399999999999999" x14ac:dyDescent="0.3">
      <c r="A1" s="6" t="s">
        <v>0</v>
      </c>
      <c r="B1" s="3"/>
      <c r="C1" s="43"/>
    </row>
    <row r="2" spans="1:9" s="4" customFormat="1" ht="17.399999999999999" x14ac:dyDescent="0.3">
      <c r="A2" s="6" t="s">
        <v>1</v>
      </c>
      <c r="B2" s="3"/>
      <c r="C2" s="43"/>
    </row>
    <row r="3" spans="1:9" x14ac:dyDescent="0.3">
      <c r="A3" s="6"/>
      <c r="B3" s="2"/>
      <c r="C3" s="44"/>
    </row>
    <row r="4" spans="1:9" s="7" customFormat="1" x14ac:dyDescent="0.3">
      <c r="A4" s="6" t="s">
        <v>2</v>
      </c>
      <c r="B4" s="6"/>
      <c r="C4" s="45"/>
    </row>
    <row r="5" spans="1:9" s="7" customFormat="1" x14ac:dyDescent="0.3">
      <c r="A5" s="6" t="s">
        <v>100</v>
      </c>
      <c r="B5" s="6"/>
      <c r="C5" s="45"/>
    </row>
    <row r="6" spans="1:9" s="6" customFormat="1" x14ac:dyDescent="0.3">
      <c r="A6" s="46" t="s">
        <v>3</v>
      </c>
      <c r="B6" s="9"/>
      <c r="C6" s="47"/>
    </row>
    <row r="7" spans="1:9" s="2" customFormat="1" x14ac:dyDescent="0.3">
      <c r="B7" s="48"/>
      <c r="C7" s="44"/>
    </row>
    <row r="8" spans="1:9" s="2" customFormat="1" x14ac:dyDescent="0.3">
      <c r="B8" s="48"/>
      <c r="C8" s="44"/>
    </row>
    <row r="9" spans="1:9" x14ac:dyDescent="0.3">
      <c r="B9" s="48"/>
      <c r="C9" s="57">
        <v>45901</v>
      </c>
    </row>
    <row r="11" spans="1:9" x14ac:dyDescent="0.3">
      <c r="A11" s="5" t="s">
        <v>4</v>
      </c>
    </row>
    <row r="12" spans="1:9" x14ac:dyDescent="0.3">
      <c r="A12" s="11" t="s">
        <v>5</v>
      </c>
      <c r="C12" s="20">
        <f>+'ER Enero'!C12+'ER Febrero'!C12+'ER Marzo'!C12+'ER Abril'!C12+'ER Mayo'!C12+'ER Junio'!C12+'ER Julio'!C12+'ER Agosto'!C12+'ER Sept'!C12</f>
        <v>689130.70000000007</v>
      </c>
    </row>
    <row r="13" spans="1:9" x14ac:dyDescent="0.3">
      <c r="A13" s="11" t="s">
        <v>6</v>
      </c>
      <c r="C13" s="20">
        <f>+'ER Enero'!C13+'ER Febrero'!C13+'ER Marzo'!C13+'ER Abril'!C13+'ER Mayo'!C13+'ER Junio'!C13+'ER Julio'!C13+'ER Agosto'!C13+'ER Sept'!C13</f>
        <v>0</v>
      </c>
      <c r="D13" s="28"/>
    </row>
    <row r="14" spans="1:9" x14ac:dyDescent="0.3">
      <c r="A14" s="11" t="s">
        <v>7</v>
      </c>
      <c r="C14" s="20">
        <f>+'ER Enero'!C14+'ER Febrero'!C14+'ER Marzo'!C14+'ER Abril'!C14+'ER Mayo'!C14+'ER Junio'!C14+'ER Julio'!C14+'ER Agosto'!C14+'ER Sept'!C14</f>
        <v>67555.5</v>
      </c>
    </row>
    <row r="15" spans="1:9" ht="13.5" customHeight="1" x14ac:dyDescent="0.3">
      <c r="A15" s="11" t="s">
        <v>8</v>
      </c>
      <c r="C15" s="50">
        <f>+'ER Enero'!C15+'ER Febrero'!C15+'ER Marzo'!C15+'ER Abril'!C15+'ER Mayo'!C15+'ER Junio'!C15+'ER Julio'!C15+'ER Agosto'!C15+'ER Sept'!C15</f>
        <v>6143.2</v>
      </c>
      <c r="I15" s="79"/>
    </row>
    <row r="16" spans="1:9" ht="13.5" customHeight="1" x14ac:dyDescent="0.3">
      <c r="A16" s="51"/>
      <c r="C16" s="52">
        <f>SUM(C12:C15)</f>
        <v>762829.4</v>
      </c>
      <c r="I16" s="79"/>
    </row>
    <row r="17" spans="1:9" x14ac:dyDescent="0.3">
      <c r="A17" s="53"/>
      <c r="C17" s="20"/>
      <c r="I17" s="79"/>
    </row>
    <row r="18" spans="1:9" x14ac:dyDescent="0.3">
      <c r="A18" s="11" t="s">
        <v>9</v>
      </c>
    </row>
    <row r="19" spans="1:9" x14ac:dyDescent="0.3">
      <c r="A19" s="11" t="s">
        <v>69</v>
      </c>
      <c r="C19" s="20">
        <f>+'ER Enero'!C19+'ER Febrero'!C19+'ER Marzo'!C19+'ER Abril'!C19+'ER Mayo'!C19+'ER Junio'!C19+'ER Julio'!C19+'ER Agosto'!C19+'ER Sept'!C19</f>
        <v>107322.3</v>
      </c>
    </row>
    <row r="20" spans="1:9" x14ac:dyDescent="0.3">
      <c r="A20" s="11" t="s">
        <v>70</v>
      </c>
      <c r="C20" s="20">
        <f>+'ER Enero'!C20+'ER Febrero'!C20+'ER Marzo'!C20+'ER Abril'!C20+'ER Mayo'!C20+'ER Junio'!C20+'ER Julio'!C20+'ER Agosto'!C20+'ER Sept'!C20</f>
        <v>56710.499999999993</v>
      </c>
    </row>
    <row r="21" spans="1:9" ht="16.2" x14ac:dyDescent="0.3">
      <c r="A21" s="11" t="s">
        <v>12</v>
      </c>
      <c r="C21" s="50">
        <f>+'ER Enero'!C21+'ER Febrero'!C21+'ER Marzo'!C21+'ER Abril'!C21+'ER Mayo'!C21+'ER Junio'!C21+'ER Julio'!C21+'ER Agosto'!C21+'ER Sept'!C21</f>
        <v>421</v>
      </c>
    </row>
    <row r="22" spans="1:9" x14ac:dyDescent="0.3">
      <c r="A22" s="11"/>
      <c r="C22" s="52">
        <f>SUM(C19:C21)</f>
        <v>164453.79999999999</v>
      </c>
    </row>
    <row r="23" spans="1:9" x14ac:dyDescent="0.3">
      <c r="A23" s="11"/>
      <c r="C23" s="20"/>
    </row>
    <row r="24" spans="1:9" x14ac:dyDescent="0.3">
      <c r="A24" s="11" t="s">
        <v>13</v>
      </c>
      <c r="C24" s="20">
        <f>SUM(C16-C22)</f>
        <v>598375.60000000009</v>
      </c>
      <c r="E24" s="78"/>
    </row>
    <row r="25" spans="1:9" x14ac:dyDescent="0.3">
      <c r="A25" s="11"/>
      <c r="C25" s="20"/>
    </row>
    <row r="26" spans="1:9" x14ac:dyDescent="0.3">
      <c r="A26" s="11" t="s">
        <v>14</v>
      </c>
      <c r="C26" s="20"/>
    </row>
    <row r="27" spans="1:9" ht="16.2" x14ac:dyDescent="0.3">
      <c r="A27" s="11" t="s">
        <v>15</v>
      </c>
      <c r="C27" s="50">
        <f>+'ER Enero'!C27+'ER Febrero'!C27+'ER Marzo'!C27+'ER Abril'!C27+'ER Mayo'!C27+'ER Junio'!C27+'ER Julio'!C27+'ER Agosto'!C27+'ER Sept'!C27</f>
        <v>497555.1</v>
      </c>
      <c r="E27" s="49"/>
      <c r="F27" s="49"/>
    </row>
    <row r="28" spans="1:9" x14ac:dyDescent="0.3">
      <c r="A28" s="11"/>
      <c r="C28" s="20"/>
    </row>
    <row r="29" spans="1:9" x14ac:dyDescent="0.3">
      <c r="A29" s="11" t="s">
        <v>16</v>
      </c>
      <c r="C29" s="20">
        <f>+C24-C27</f>
        <v>100820.50000000012</v>
      </c>
    </row>
    <row r="30" spans="1:9" x14ac:dyDescent="0.3">
      <c r="A30" s="11"/>
      <c r="C30" s="20"/>
    </row>
    <row r="32" spans="1:9" x14ac:dyDescent="0.3">
      <c r="A32" s="11"/>
      <c r="C32" s="20">
        <f>+'[27]ER Enero'!C31</f>
        <v>0</v>
      </c>
    </row>
    <row r="33" spans="1:6" x14ac:dyDescent="0.3">
      <c r="A33" s="11" t="s">
        <v>17</v>
      </c>
      <c r="C33" s="20">
        <f>+'ER Enero'!C33+'ER Febrero'!C33+'ER Marzo'!C33+'ER Abril'!C33+'ER Mayo'!C33+'ER Junio'!C33+'ER Julio'!C33+'ER Agosto'!C33+'ER Sept'!C33</f>
        <v>194296.19999999998</v>
      </c>
    </row>
    <row r="34" spans="1:6" x14ac:dyDescent="0.3">
      <c r="A34" s="11" t="s">
        <v>18</v>
      </c>
      <c r="C34" s="20">
        <f>+'ER Enero'!C34+'ER Febrero'!C34+'ER Marzo'!C34+'ER Abril'!C34+'ER Mayo'!C34+'ER Junio'!C34+'ER Julio'!C34+'ER Agosto'!C34+'ER Sept'!C34</f>
        <v>-597.29999999999995</v>
      </c>
    </row>
    <row r="35" spans="1:6" x14ac:dyDescent="0.3">
      <c r="A35" s="11"/>
      <c r="C35" s="20">
        <f>+'[27]ER Enero'!C34</f>
        <v>0</v>
      </c>
    </row>
    <row r="36" spans="1:6" x14ac:dyDescent="0.3">
      <c r="A36" s="11" t="s">
        <v>19</v>
      </c>
      <c r="C36" s="20">
        <f>+'ER Enero'!C36+'ER Febrero'!C36+'ER Marzo'!C36+'ER Abril'!C36+'ER Mayo'!C36+'ER Junio'!C36+'ER Julio'!C36+'ER Agosto'!C36+'ER Sept'!C36</f>
        <v>122390</v>
      </c>
      <c r="E36" s="83"/>
      <c r="F36" s="49"/>
    </row>
    <row r="37" spans="1:6" x14ac:dyDescent="0.3">
      <c r="A37" s="11"/>
      <c r="C37" s="20">
        <f>+'[27]ER Enero'!C36</f>
        <v>0</v>
      </c>
    </row>
    <row r="38" spans="1:6" x14ac:dyDescent="0.3">
      <c r="A38" s="11" t="s">
        <v>20</v>
      </c>
    </row>
    <row r="39" spans="1:6" x14ac:dyDescent="0.3">
      <c r="A39" s="54" t="s">
        <v>21</v>
      </c>
      <c r="C39" s="20">
        <f>+'ER Enero'!C39+'ER Febrero'!C39+'ER Marzo'!C39+'ER Abril'!C39+'ER Mayo'!C39+'ER Junio'!C39+'ER Julio'!C39+'ER Agosto'!C39+'ER Sept'!C39</f>
        <v>20940.100000000002</v>
      </c>
    </row>
    <row r="40" spans="1:6" x14ac:dyDescent="0.3">
      <c r="A40" s="54" t="s">
        <v>22</v>
      </c>
      <c r="C40" s="20">
        <f>+'ER Enero'!C40+'ER Febrero'!C40+'ER Marzo'!C40+'ER Abril'!C40+'ER Mayo'!C40+'ER Junio'!C40+'ER Julio'!C40+'ER Agosto'!C40+'ER Sept'!C40</f>
        <v>11496.2</v>
      </c>
    </row>
    <row r="41" spans="1:6" x14ac:dyDescent="0.3">
      <c r="A41" s="54" t="s">
        <v>23</v>
      </c>
      <c r="C41" s="20">
        <f>+'ER Enero'!C41+'ER Febrero'!C41+'ER Marzo'!C41+'ER Abril'!C41+'ER Mayo'!C41+'ER Junio'!C41+'ER Julio'!C41+'ER Agosto'!C41+'ER Sept'!C41</f>
        <v>110927.4</v>
      </c>
    </row>
    <row r="42" spans="1:6" ht="16.2" x14ac:dyDescent="0.3">
      <c r="A42" s="54" t="s">
        <v>24</v>
      </c>
      <c r="C42" s="50">
        <f>+'ER Enero'!C42+'ER Febrero'!C42+'ER Marzo'!C42+'ER Abril'!C42+'ER Mayo'!C42+'ER Junio'!C42+'ER Julio'!C42+'ER Agosto'!C42+'ER Sept'!C42</f>
        <v>102144.2</v>
      </c>
    </row>
    <row r="43" spans="1:6" x14ac:dyDescent="0.3">
      <c r="A43" s="11"/>
      <c r="C43" s="20">
        <f>SUM(C39:C42)</f>
        <v>245507.90000000002</v>
      </c>
    </row>
    <row r="44" spans="1:6" x14ac:dyDescent="0.3">
      <c r="A44" s="11"/>
      <c r="C44" s="20"/>
    </row>
    <row r="45" spans="1:6" x14ac:dyDescent="0.3">
      <c r="A45" s="11" t="s">
        <v>25</v>
      </c>
      <c r="C45" s="20">
        <f>+C29+C33+C34+C36-C43</f>
        <v>171401.50000000006</v>
      </c>
    </row>
    <row r="46" spans="1:6" s="11" customFormat="1" x14ac:dyDescent="0.3">
      <c r="B46" s="77"/>
      <c r="C46" s="20"/>
    </row>
    <row r="47" spans="1:6" s="11" customFormat="1" x14ac:dyDescent="0.3">
      <c r="A47" s="11" t="s">
        <v>26</v>
      </c>
      <c r="B47" s="77"/>
      <c r="C47" s="20"/>
    </row>
    <row r="48" spans="1:6" s="11" customFormat="1" ht="16.2" x14ac:dyDescent="0.3">
      <c r="A48" s="11" t="s">
        <v>27</v>
      </c>
      <c r="B48" s="77"/>
      <c r="C48" s="50">
        <v>0</v>
      </c>
    </row>
    <row r="49" spans="1:3" s="11" customFormat="1" x14ac:dyDescent="0.3">
      <c r="A49" s="55"/>
      <c r="B49" s="77"/>
      <c r="C49" s="20"/>
    </row>
    <row r="50" spans="1:3" s="11" customFormat="1" ht="16.2" x14ac:dyDescent="0.3">
      <c r="A50" s="11" t="s">
        <v>28</v>
      </c>
      <c r="B50" s="58"/>
      <c r="C50" s="81">
        <f>+C45+C48</f>
        <v>171401.50000000006</v>
      </c>
    </row>
    <row r="51" spans="1:3" s="11" customFormat="1" x14ac:dyDescent="0.3">
      <c r="B51" s="77"/>
      <c r="C51" s="20"/>
    </row>
    <row r="52" spans="1:3" x14ac:dyDescent="0.3">
      <c r="C52" s="82"/>
    </row>
    <row r="53" spans="1:3" x14ac:dyDescent="0.3">
      <c r="C53" s="56"/>
    </row>
    <row r="55" spans="1:3" x14ac:dyDescent="0.3">
      <c r="C55" s="80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4" zoomScale="85" zoomScaleNormal="85" zoomScaleSheetLayoutView="100" workbookViewId="0">
      <selection activeCell="A29" sqref="A29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3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x14ac:dyDescent="0.3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95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3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6.2" x14ac:dyDescent="0.3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6.2" x14ac:dyDescent="0.3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75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45689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81684.600000000006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7042.4</v>
      </c>
    </row>
    <row r="15" spans="1:9" ht="13.5" customHeight="1" x14ac:dyDescent="0.3">
      <c r="A15" s="54" t="s">
        <v>8</v>
      </c>
      <c r="C15" s="22">
        <v>359.4</v>
      </c>
      <c r="G15" s="60"/>
    </row>
    <row r="16" spans="1:9" ht="13.5" customHeight="1" x14ac:dyDescent="0.3">
      <c r="A16" s="51"/>
      <c r="C16" s="12">
        <f>SUM(C12:C15)</f>
        <v>89086.399999999994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9806</v>
      </c>
    </row>
    <row r="20" spans="1:7" x14ac:dyDescent="0.3">
      <c r="A20" s="54" t="s">
        <v>11</v>
      </c>
      <c r="C20" s="10">
        <v>6497.3</v>
      </c>
    </row>
    <row r="21" spans="1:7" ht="16.2" x14ac:dyDescent="0.3">
      <c r="A21" s="54" t="s">
        <v>12</v>
      </c>
      <c r="C21" s="22">
        <v>37.6</v>
      </c>
      <c r="G21" s="60"/>
    </row>
    <row r="22" spans="1:7" x14ac:dyDescent="0.3">
      <c r="A22" s="11"/>
      <c r="C22" s="12">
        <f>SUM(C19:C21)</f>
        <v>16340.9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72745.5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57047.5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15698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15395.3</v>
      </c>
      <c r="E33" s="66"/>
      <c r="F33" s="67"/>
      <c r="G33" s="67"/>
    </row>
    <row r="34" spans="1:7" x14ac:dyDescent="0.3">
      <c r="A34" s="11" t="s">
        <v>18</v>
      </c>
      <c r="C34" s="10">
        <v>-82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12963.8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2100</v>
      </c>
      <c r="E39" s="66"/>
      <c r="F39" s="68"/>
      <c r="G39" s="68"/>
    </row>
    <row r="40" spans="1:7" x14ac:dyDescent="0.3">
      <c r="A40" s="11" t="s">
        <v>22</v>
      </c>
      <c r="C40" s="10">
        <v>1111.5</v>
      </c>
      <c r="E40" s="66"/>
      <c r="F40" s="67"/>
      <c r="G40" s="68"/>
    </row>
    <row r="41" spans="1:7" x14ac:dyDescent="0.3">
      <c r="A41" s="11" t="s">
        <v>23</v>
      </c>
      <c r="C41" s="10">
        <v>7830.8</v>
      </c>
      <c r="E41" s="66"/>
      <c r="F41" s="67"/>
      <c r="G41" s="67"/>
    </row>
    <row r="42" spans="1:7" ht="16.2" x14ac:dyDescent="0.3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3">
      <c r="A43" s="11"/>
      <c r="C43" s="10">
        <f>SUM(C39:C42)</f>
        <v>19910.599999999999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24064.5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zoomScale="85" zoomScaleNormal="85" zoomScaleSheetLayoutView="100" workbookViewId="0">
      <selection activeCell="A29" sqref="A29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3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x14ac:dyDescent="0.3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95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3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6.2" x14ac:dyDescent="0.3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6.2" x14ac:dyDescent="0.3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3" zoomScaleNormal="90" zoomScaleSheetLayoutView="100" workbookViewId="0">
      <selection activeCell="C39" sqref="C39:C42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78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45717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65740.600000000006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7864.7</v>
      </c>
    </row>
    <row r="15" spans="1:9" ht="13.5" customHeight="1" x14ac:dyDescent="0.3">
      <c r="A15" s="54" t="s">
        <v>8</v>
      </c>
      <c r="C15" s="22">
        <v>507</v>
      </c>
      <c r="G15" s="60"/>
    </row>
    <row r="16" spans="1:9" ht="13.5" customHeight="1" x14ac:dyDescent="0.3">
      <c r="A16" s="51"/>
      <c r="C16" s="12">
        <f>SUM(C12:C15)</f>
        <v>74112.3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10920.2</v>
      </c>
    </row>
    <row r="20" spans="1:7" x14ac:dyDescent="0.3">
      <c r="A20" s="54" t="s">
        <v>11</v>
      </c>
      <c r="C20" s="10">
        <v>8778</v>
      </c>
    </row>
    <row r="21" spans="1:7" ht="16.2" x14ac:dyDescent="0.3">
      <c r="A21" s="54" t="s">
        <v>12</v>
      </c>
      <c r="C21" s="22">
        <v>50.7</v>
      </c>
      <c r="G21" s="60"/>
    </row>
    <row r="22" spans="1:7" x14ac:dyDescent="0.3">
      <c r="A22" s="11"/>
      <c r="C22" s="12">
        <f>SUM(C19:C21)</f>
        <v>19748.900000000001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54363.4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30841.599999999999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23521.800000000003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26569.1</v>
      </c>
      <c r="E33" s="66"/>
      <c r="F33" s="67"/>
      <c r="G33" s="67"/>
    </row>
    <row r="34" spans="1:7" x14ac:dyDescent="0.3">
      <c r="A34" s="11" t="s">
        <v>18</v>
      </c>
      <c r="C34" s="10">
        <v>54.7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12684.1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2128.9</v>
      </c>
      <c r="E39" s="66"/>
      <c r="F39" s="68"/>
      <c r="G39" s="68"/>
    </row>
    <row r="40" spans="1:7" x14ac:dyDescent="0.3">
      <c r="A40" s="11" t="s">
        <v>22</v>
      </c>
      <c r="C40" s="10">
        <v>1024.5</v>
      </c>
      <c r="E40" s="66"/>
      <c r="F40" s="67"/>
      <c r="G40" s="68"/>
    </row>
    <row r="41" spans="1:7" x14ac:dyDescent="0.3">
      <c r="A41" s="11" t="s">
        <v>23</v>
      </c>
      <c r="C41" s="10">
        <v>11135.7</v>
      </c>
      <c r="E41" s="66"/>
      <c r="F41" s="67"/>
      <c r="G41" s="67"/>
    </row>
    <row r="42" spans="1:7" ht="16.2" x14ac:dyDescent="0.3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3">
      <c r="A43" s="11"/>
      <c r="C43" s="10">
        <f>SUM(C39:C42)</f>
        <v>23825.1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39004.6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zoomScale="85" zoomScaleNormal="85" zoomScaleSheetLayoutView="100" workbookViewId="0">
      <selection activeCell="A5" sqref="A5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96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3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x14ac:dyDescent="0.3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6.2" x14ac:dyDescent="0.3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zoomScaleNormal="90" zoomScaleSheetLayoutView="100" workbookViewId="0">
      <selection activeCell="A5" sqref="A5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82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45748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67445.3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7600.9</v>
      </c>
    </row>
    <row r="15" spans="1:9" ht="13.5" customHeight="1" x14ac:dyDescent="0.3">
      <c r="A15" s="54" t="s">
        <v>8</v>
      </c>
      <c r="C15" s="22">
        <v>415.7</v>
      </c>
      <c r="G15" s="60"/>
    </row>
    <row r="16" spans="1:9" ht="13.5" customHeight="1" x14ac:dyDescent="0.3">
      <c r="A16" s="51"/>
      <c r="C16" s="12">
        <f>SUM(C12:C15)</f>
        <v>75461.899999999994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12489.8</v>
      </c>
    </row>
    <row r="20" spans="1:7" x14ac:dyDescent="0.3">
      <c r="A20" s="54" t="s">
        <v>11</v>
      </c>
      <c r="C20" s="10">
        <v>7485.6</v>
      </c>
    </row>
    <row r="21" spans="1:7" ht="16.2" x14ac:dyDescent="0.3">
      <c r="A21" s="54" t="s">
        <v>12</v>
      </c>
      <c r="C21" s="22">
        <v>44.7</v>
      </c>
      <c r="G21" s="60"/>
    </row>
    <row r="22" spans="1:7" x14ac:dyDescent="0.3">
      <c r="A22" s="11"/>
      <c r="C22" s="12">
        <f>SUM(C19:C21)</f>
        <v>20020.100000000002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55441.799999999988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87876.800000000003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-32435.000000000015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21373.7</v>
      </c>
      <c r="E33" s="66"/>
      <c r="F33" s="67"/>
      <c r="G33" s="67"/>
    </row>
    <row r="34" spans="1:7" x14ac:dyDescent="0.3">
      <c r="A34" s="11" t="s">
        <v>18</v>
      </c>
      <c r="C34" s="10">
        <v>-3.4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16668.099999999999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2145</v>
      </c>
      <c r="E39" s="66"/>
      <c r="F39" s="68"/>
      <c r="G39" s="68"/>
    </row>
    <row r="40" spans="1:7" x14ac:dyDescent="0.3">
      <c r="A40" s="11" t="s">
        <v>22</v>
      </c>
      <c r="C40" s="10">
        <v>1016.7</v>
      </c>
      <c r="E40" s="66"/>
      <c r="F40" s="67"/>
      <c r="G40" s="68"/>
    </row>
    <row r="41" spans="1:7" x14ac:dyDescent="0.3">
      <c r="A41" s="11" t="s">
        <v>23</v>
      </c>
      <c r="C41" s="10">
        <v>10889.3</v>
      </c>
      <c r="E41" s="66"/>
      <c r="F41" s="67"/>
      <c r="G41" s="67"/>
    </row>
    <row r="42" spans="1:7" ht="16.2" x14ac:dyDescent="0.3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3">
      <c r="A43" s="11"/>
      <c r="C43" s="10">
        <f>SUM(C39:C42)</f>
        <v>26661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-21057.600000000013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6" zoomScale="85" zoomScaleNormal="85" zoomScaleSheetLayoutView="100" workbookViewId="0">
      <selection activeCell="C27" sqref="C2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3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x14ac:dyDescent="0.3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95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3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3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3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3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3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6.2" x14ac:dyDescent="0.3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6.2" x14ac:dyDescent="0.3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83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45778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75615.5</v>
      </c>
    </row>
    <row r="13" spans="1:9" x14ac:dyDescent="0.3">
      <c r="A13" s="54" t="s">
        <v>6</v>
      </c>
      <c r="C13" s="10">
        <v>0</v>
      </c>
      <c r="G13" s="60"/>
      <c r="I13" s="61"/>
    </row>
    <row r="14" spans="1:9" x14ac:dyDescent="0.3">
      <c r="A14" s="54" t="s">
        <v>7</v>
      </c>
      <c r="C14" s="10">
        <v>7784.3</v>
      </c>
    </row>
    <row r="15" spans="1:9" ht="13.5" customHeight="1" x14ac:dyDescent="0.3">
      <c r="A15" s="54" t="s">
        <v>8</v>
      </c>
      <c r="C15" s="22">
        <v>444.1</v>
      </c>
      <c r="G15" s="60"/>
    </row>
    <row r="16" spans="1:9" ht="13.5" customHeight="1" x14ac:dyDescent="0.3">
      <c r="A16" s="51"/>
      <c r="C16" s="12">
        <f>SUM(C12:C15)</f>
        <v>83843.900000000009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12988.2</v>
      </c>
    </row>
    <row r="20" spans="1:7" x14ac:dyDescent="0.3">
      <c r="A20" s="54" t="s">
        <v>11</v>
      </c>
      <c r="C20" s="10">
        <v>6796.7</v>
      </c>
    </row>
    <row r="21" spans="1:7" ht="16.2" x14ac:dyDescent="0.3">
      <c r="A21" s="54" t="s">
        <v>12</v>
      </c>
      <c r="C21" s="22">
        <v>45.6</v>
      </c>
      <c r="G21" s="60"/>
    </row>
    <row r="22" spans="1:7" x14ac:dyDescent="0.3">
      <c r="A22" s="11"/>
      <c r="C22" s="12">
        <f>SUM(C19:C21)</f>
        <v>19830.5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64013.400000000009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60261.4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3752.0000000000073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19910.2</v>
      </c>
      <c r="E33" s="66"/>
      <c r="F33" s="67"/>
      <c r="G33" s="67"/>
    </row>
    <row r="34" spans="1:7" x14ac:dyDescent="0.3">
      <c r="A34" s="11" t="s">
        <v>18</v>
      </c>
      <c r="C34" s="10">
        <v>-25.1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7830.2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2152.8000000000002</v>
      </c>
      <c r="E39" s="66"/>
      <c r="F39" s="68"/>
      <c r="G39" s="68"/>
    </row>
    <row r="40" spans="1:7" x14ac:dyDescent="0.3">
      <c r="A40" s="11" t="s">
        <v>22</v>
      </c>
      <c r="C40" s="10">
        <v>1017.7</v>
      </c>
      <c r="E40" s="66"/>
      <c r="F40" s="67"/>
      <c r="G40" s="68"/>
    </row>
    <row r="41" spans="1:7" x14ac:dyDescent="0.3">
      <c r="A41" s="11" t="s">
        <v>23</v>
      </c>
      <c r="C41" s="10">
        <v>12994.8</v>
      </c>
      <c r="E41" s="66"/>
      <c r="F41" s="67"/>
      <c r="G41" s="67"/>
    </row>
    <row r="42" spans="1:7" ht="16.2" x14ac:dyDescent="0.3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3">
      <c r="A43" s="11"/>
      <c r="C43" s="10">
        <f>SUM(C39:C42)</f>
        <v>20776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10691.30000000001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ESF Sept</vt:lpstr>
      <vt:lpstr>ER Agosto</vt:lpstr>
      <vt:lpstr>ESF Agosto</vt:lpstr>
      <vt:lpstr>ER Sept</vt:lpstr>
      <vt:lpstr>ER Acumulado</vt:lpstr>
      <vt:lpstr>'ER Abril'!Área_de_impresión</vt:lpstr>
      <vt:lpstr>'ER Enero'!Área_de_impresión</vt:lpstr>
      <vt:lpstr>'ER Febrero'!Área_de_impresión</vt:lpstr>
      <vt:lpstr>'ER Junio'!Área_de_impresión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Junio'!Área_de_impresión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Junio'!Títulos_a_imprimir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2025-10-28T21:11:11Z</dcterms:created>
  <dcterms:modified xsi:type="dcterms:W3CDTF">2025-10-28T21:11:38Z</dcterms:modified>
  <cp:category/>
  <cp:contentStatus/>
</cp:coreProperties>
</file>