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BF60EADE-A495-419C-B9AE-22663DE72F63}" xr6:coauthVersionLast="47" xr6:coauthVersionMax="47" xr10:uidLastSave="{00000000-0000-0000-0000-000000000000}"/>
  <bookViews>
    <workbookView xWindow="-108" yWindow="-108" windowWidth="23256" windowHeight="12456" tabRatio="651" activeTab="4" xr2:uid="{00000000-000D-0000-FFFF-FFFF00000000}"/>
  </bookViews>
  <sheets>
    <sheet name="ER Enero" sheetId="2" r:id="rId1"/>
    <sheet name="ESF Enero" sheetId="3" r:id="rId2"/>
    <sheet name="ER Febrero" sheetId="26" r:id="rId3"/>
    <sheet name="ESF Febrero" sheetId="27" r:id="rId4"/>
    <sheet name="ER Acumulado" sheetId="2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0" localSheetId="4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Enero'!$A$1:$C$51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5" l="1"/>
  <c r="C41" i="25"/>
  <c r="C40" i="25"/>
  <c r="C39" i="25"/>
  <c r="C36" i="25"/>
  <c r="C34" i="25"/>
  <c r="C33" i="25"/>
  <c r="C27" i="25"/>
  <c r="C21" i="25"/>
  <c r="C20" i="25"/>
  <c r="C19" i="25"/>
  <c r="C15" i="25"/>
  <c r="C14" i="25"/>
  <c r="C13" i="25"/>
  <c r="C12" i="25"/>
  <c r="H39" i="27"/>
  <c r="G39" i="27"/>
  <c r="I37" i="27"/>
  <c r="D37" i="27"/>
  <c r="I36" i="27"/>
  <c r="I35" i="27"/>
  <c r="D35" i="27"/>
  <c r="I34" i="27"/>
  <c r="I33" i="27"/>
  <c r="D33" i="27"/>
  <c r="I32" i="27"/>
  <c r="D31" i="27"/>
  <c r="D28" i="27"/>
  <c r="I26" i="27"/>
  <c r="D26" i="27"/>
  <c r="I24" i="27"/>
  <c r="D24" i="27"/>
  <c r="I22" i="27"/>
  <c r="C22" i="27"/>
  <c r="B22" i="27"/>
  <c r="I20" i="27"/>
  <c r="D20" i="27"/>
  <c r="D19" i="27"/>
  <c r="I18" i="27"/>
  <c r="D18" i="27"/>
  <c r="D17" i="27"/>
  <c r="I16" i="27"/>
  <c r="C14" i="27"/>
  <c r="B14" i="27"/>
  <c r="H12" i="27"/>
  <c r="H28" i="27" s="1"/>
  <c r="G12" i="27"/>
  <c r="G28" i="27" s="1"/>
  <c r="D12" i="27"/>
  <c r="C43" i="26"/>
  <c r="C22" i="26"/>
  <c r="C16" i="26"/>
  <c r="B22" i="3"/>
  <c r="B40" i="27" l="1"/>
  <c r="C40" i="27"/>
  <c r="D14" i="27"/>
  <c r="H40" i="27"/>
  <c r="I39" i="27"/>
  <c r="G40" i="27"/>
  <c r="I28" i="27"/>
  <c r="I12" i="27"/>
  <c r="I14" i="27"/>
  <c r="D22" i="27"/>
  <c r="C24" i="26"/>
  <c r="C29" i="26" s="1"/>
  <c r="C45" i="26" s="1"/>
  <c r="C50" i="26" s="1"/>
  <c r="G12" i="3"/>
  <c r="H12" i="3"/>
  <c r="H28" i="3" s="1"/>
  <c r="D18" i="3"/>
  <c r="D40" i="27" l="1"/>
  <c r="I40" i="27"/>
  <c r="G28" i="3"/>
  <c r="I12" i="3"/>
  <c r="C43" i="25"/>
  <c r="C37" i="25"/>
  <c r="C35" i="25"/>
  <c r="C32" i="25"/>
  <c r="C22" i="25"/>
  <c r="C16" i="25"/>
  <c r="C24" i="25" l="1"/>
  <c r="C29" i="25" s="1"/>
  <c r="C45" i="25" s="1"/>
  <c r="C50" i="25" s="1"/>
  <c r="C43" i="2"/>
  <c r="C22" i="2"/>
  <c r="C16" i="2"/>
  <c r="C24" i="2" l="1"/>
  <c r="C29" i="2" s="1"/>
  <c r="C45" i="2" s="1"/>
  <c r="C50" i="2" s="1"/>
  <c r="I26" i="3"/>
  <c r="I24" i="3"/>
  <c r="I22" i="3"/>
  <c r="I20" i="3"/>
  <c r="I18" i="3"/>
  <c r="I16" i="3"/>
  <c r="I14" i="3" l="1"/>
  <c r="D20" i="3"/>
  <c r="D19" i="3"/>
  <c r="H39" i="3" l="1"/>
  <c r="C22" i="3" l="1"/>
  <c r="C14" i="3"/>
  <c r="C40" i="3" l="1"/>
  <c r="G39" i="3" l="1"/>
  <c r="D37" i="3"/>
  <c r="I37" i="3"/>
  <c r="I36" i="3"/>
  <c r="D35" i="3"/>
  <c r="I35" i="3"/>
  <c r="I34" i="3"/>
  <c r="D33" i="3"/>
  <c r="I33" i="3"/>
  <c r="I32" i="3"/>
  <c r="D31" i="3"/>
  <c r="D28" i="3"/>
  <c r="D26" i="3"/>
  <c r="D24" i="3"/>
  <c r="D22" i="3"/>
  <c r="D17" i="3"/>
  <c r="B14" i="3"/>
  <c r="D14" i="3" s="1"/>
  <c r="D12" i="3"/>
  <c r="G40" i="3" l="1"/>
  <c r="I28" i="3"/>
  <c r="B40" i="3"/>
  <c r="I39" i="3"/>
  <c r="H40" i="3"/>
  <c r="I40" i="3" l="1"/>
  <c r="D40" i="3"/>
</calcChain>
</file>

<file path=xl/sharedStrings.xml><?xml version="1.0" encoding="utf-8"?>
<sst xmlns="http://schemas.openxmlformats.org/spreadsheetml/2006/main" count="188" uniqueCount="79">
  <si>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</si>
  <si>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</si>
  <si>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</si>
  <si>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</si>
  <si>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</si>
  <si>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</si>
  <si>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</si>
  <si>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</si>
  <si>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</si>
  <si>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</si>
  <si>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>Obligaciones financieras</t>
  </si>
  <si>
    <t>Titulos emitidos</t>
  </si>
  <si>
    <t>Cuentas inactivas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</si>
  <si>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</si>
  <si>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</si>
  <si>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</si>
  <si>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</si>
  <si>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</si>
  <si>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</si>
  <si>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</si>
  <si>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</si>
  <si>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>Beneficios a Empleados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</si>
  <si>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</si>
  <si>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</si>
  <si>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</si>
  <si>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</si>
  <si>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</si>
  <si>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</si>
  <si>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</si>
  <si>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</si>
  <si>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</si>
  <si>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</si>
  <si>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</si>
  <si>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</si>
  <si>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</si>
  <si>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</si>
  <si>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TÍTULOS DE INVERSIÓN EN CIRCULACIÓN</t>
  </si>
  <si>
    <t>ACTIVOS FINANCIEROS DE INVERSIÓN</t>
  </si>
  <si>
    <t>Títulos de Ahorro Educativo TAE</t>
  </si>
  <si>
    <t>Depósitos Especiales</t>
  </si>
  <si>
    <t>Inversiones negociables</t>
  </si>
  <si>
    <t>Bonos Sociales</t>
  </si>
  <si>
    <t>Inversiones hasta el vencimiento</t>
  </si>
  <si>
    <t>Inversiones Costo Amortizado</t>
  </si>
  <si>
    <t>OBLIGACIONES FINANCIERAS</t>
  </si>
  <si>
    <t>Inversiones disponible para la venta</t>
  </si>
  <si>
    <t>Provisión inversiones disponibles para la venta</t>
  </si>
  <si>
    <t xml:space="preserve">CUENTAS POR PAGAR </t>
  </si>
  <si>
    <t>CARTERA DE CRÉDITO Y OPERACIONES DE LEASING FINANCIERO</t>
  </si>
  <si>
    <t>BENEFICIOS A EMPLEADOS</t>
  </si>
  <si>
    <t xml:space="preserve">   Créditos y operaciones de leasing financiero de consumo, otras garantías</t>
  </si>
  <si>
    <t>PASIVOS ESTIMADOS</t>
  </si>
  <si>
    <t>Menos: Deterioro</t>
  </si>
  <si>
    <t>OTROS PASIVOS NO FINANCIEROS</t>
  </si>
  <si>
    <t>Total pasivos</t>
  </si>
  <si>
    <t>PATRIMONIO</t>
  </si>
  <si>
    <t>PROPIEDADES, PLANTA Y EQUIPO, NETO</t>
  </si>
  <si>
    <t>CAPITAL FISCAL</t>
  </si>
  <si>
    <t>PROPIEDADES DE INVERSION, NETO</t>
  </si>
  <si>
    <t>RESERVAS LEGALES</t>
  </si>
  <si>
    <t>AJUSTES EN LA APLICACIÓN POR PRIMERA VEZ</t>
  </si>
  <si>
    <t>ACTIVOS INTANGIBLES</t>
  </si>
  <si>
    <t>OTRO RESULTADO INTEGRAL</t>
  </si>
  <si>
    <t>RESULTADO EJERCICIOS ANTERIORES</t>
  </si>
  <si>
    <t>OTROS ACTIVOS NO FINANCIEROS, NETO</t>
  </si>
  <si>
    <t>Total patrimonio</t>
  </si>
  <si>
    <t>Total de activos</t>
  </si>
  <si>
    <t>Total pasivo y patrimonio</t>
  </si>
  <si>
    <t xml:space="preserve">Obligaciones financieras </t>
  </si>
  <si>
    <t xml:space="preserve">Titulos emitidos </t>
  </si>
  <si>
    <t>CUENTAS POR COBRAR, NETO</t>
  </si>
  <si>
    <t>DEL 01 AL 31 DE ENERO DE 2026</t>
  </si>
  <si>
    <t>ESTADO DE SITUACIÓN FINANCIERA AL 31 DE ENERO DE  2026 Y 31 DE DICIEMBRE DE 2025</t>
  </si>
  <si>
    <t>Enero 31
de  2026</t>
  </si>
  <si>
    <t>Diciembre 31
de  2025</t>
  </si>
  <si>
    <t>DEL 01 AL 28 DE FEBRERO DE 2026</t>
  </si>
  <si>
    <t>ESTADO DE SITUACIÓN FINANCIERA AL 28 DE FEBRERO Y 31 DE ENERO DE  2026</t>
  </si>
  <si>
    <t>Febrero 28
de  2026</t>
  </si>
  <si>
    <t>DEL 01 DE ENERO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</si>
</sst>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&quot;$&quot;#,##0.00;[Red]\-&quot;$&quot;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._.* #,##0_)_%;_._.* \(#,##0\)_%;_._.* \ _)_%"/>
    <numFmt numFmtId="169" formatCode="_._.* #,##0.0_)_%;_._.* \(#,##0.0\)_%;_._.* \ _)_%"/>
    <numFmt numFmtId="170" formatCode="_._.&quot;$&quot;* #,##0_)_%;_._.&quot;$&quot;* \(#,##0\)_%;_._.&quot;$&quot;* \ _)_%"/>
    <numFmt numFmtId="171" formatCode="_._.&quot;$&quot;* #,##0.0_)_%;_._.&quot;$&quot;* \(#,##0.0\)_%;_._.&quot;$&quot;* \ _)_%"/>
    <numFmt numFmtId="172" formatCode="_(* #,##0.0_);_(* \(#,##0.0\);_(* &quot;-&quot;?_);_(@_)"/>
    <numFmt numFmtId="173" formatCode="_-* #,##0.0_-;\-* #,##0.0_-;_-* &quot;-&quot;?_-;_-@_-"/>
    <numFmt numFmtId="174" formatCode="_._.* #,##0_)_%;_._.* \(#,##0\)_%;_._.* 0_)_%;_._.@_)_%"/>
    <numFmt numFmtId="175" formatCode="_._.* #,###\-_)_%;_._.* \(#,###\-\)_%;_._.* \-_)_%;_._.@_)_%"/>
    <numFmt numFmtId="176" formatCode="_._.* #,###\-_)_%;_._.* \(#,###\-\)_%;_._.* \-\ \ \ \ \ \ \ \ _)_%;_._.@_)_%"/>
    <numFmt numFmtId="177" formatCode="_(* #,##0.0_);_(* \(#,##0.0\);_(* &quot;-&quot;??_);_(@_)"/>
    <numFmt numFmtId="178" formatCode="_(&quot;$&quot;\ * #,##0.0_);_(&quot;$&quot;\ * \(#,##0.0\);_(&quot;$&quot;\ * &quot;-&quot;?_);_(@_)"/>
    <numFmt numFmtId="179" formatCode="#,##0.0_);\(#,##0.0\)"/>
    <numFmt numFmtId="180" formatCode="_-&quot;$&quot;\ * #,##0.0_-;\-&quot;$&quot;\ * #,##0.0_-;_-&quot;$&quot;\ * &quot;-&quot;?_-;_-@_-"/>
    <numFmt numFmtId="181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Fill="0" applyBorder="0" applyAlignment="0" applyProtection="0">
      <protection locked="0"/>
    </xf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3" fillId="0" borderId="0"/>
    <xf numFmtId="175" fontId="4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6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9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71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9" fontId="10" fillId="0" borderId="0" xfId="2" applyNumberFormat="1" applyFont="1" applyAlignment="1">
      <alignment horizontal="right" vertical="center"/>
    </xf>
    <xf numFmtId="168" fontId="10" fillId="0" borderId="0" xfId="2" applyFont="1" applyAlignment="1">
      <alignment horizontal="right" vertical="center"/>
    </xf>
    <xf numFmtId="169" fontId="10" fillId="0" borderId="0" xfId="3" applyNumberFormat="1" applyFont="1" applyAlignment="1">
      <alignment vertical="center"/>
    </xf>
    <xf numFmtId="179" fontId="10" fillId="0" borderId="0" xfId="3" applyNumberFormat="1" applyFont="1" applyAlignment="1" applyProtection="1">
      <alignment vertical="center"/>
      <protection locked="0"/>
    </xf>
    <xf numFmtId="174" fontId="10" fillId="0" borderId="0" xfId="4" applyFont="1" applyAlignment="1">
      <alignment vertical="center"/>
    </xf>
    <xf numFmtId="179" fontId="10" fillId="0" borderId="0" xfId="2" applyNumberFormat="1" applyFont="1" applyAlignment="1">
      <alignment vertical="center"/>
    </xf>
    <xf numFmtId="169" fontId="10" fillId="0" borderId="0" xfId="2" applyNumberFormat="1" applyFont="1" applyFill="1" applyAlignment="1">
      <alignment vertical="center"/>
    </xf>
    <xf numFmtId="177" fontId="10" fillId="0" borderId="0" xfId="6" applyNumberFormat="1" applyFont="1" applyAlignment="1">
      <alignment vertical="center"/>
    </xf>
    <xf numFmtId="169" fontId="13" fillId="0" borderId="0" xfId="2" applyNumberFormat="1" applyFont="1" applyAlignment="1">
      <alignment vertical="center"/>
    </xf>
    <xf numFmtId="177" fontId="13" fillId="0" borderId="0" xfId="6" applyNumberFormat="1" applyFont="1" applyAlignment="1">
      <alignment vertical="center"/>
    </xf>
    <xf numFmtId="168" fontId="14" fillId="0" borderId="0" xfId="1" applyNumberFormat="1" applyFont="1" applyAlignment="1" applyProtection="1">
      <alignment vertical="center"/>
    </xf>
    <xf numFmtId="169" fontId="14" fillId="0" borderId="0" xfId="2" applyNumberFormat="1" applyFont="1" applyAlignment="1">
      <alignment vertical="center"/>
    </xf>
    <xf numFmtId="169" fontId="13" fillId="0" borderId="0" xfId="2" applyNumberFormat="1" applyFont="1" applyAlignment="1">
      <alignment horizontal="right" vertical="center"/>
    </xf>
    <xf numFmtId="179" fontId="13" fillId="0" borderId="0" xfId="2" applyNumberFormat="1" applyFont="1" applyAlignment="1">
      <alignment vertical="center"/>
    </xf>
    <xf numFmtId="169" fontId="10" fillId="0" borderId="0" xfId="1" applyNumberFormat="1" applyFont="1" applyAlignment="1" applyProtection="1">
      <alignment vertical="center"/>
    </xf>
    <xf numFmtId="169" fontId="15" fillId="0" borderId="0" xfId="2" applyNumberFormat="1" applyFont="1" applyAlignment="1">
      <alignment vertical="center"/>
    </xf>
    <xf numFmtId="166" fontId="10" fillId="0" borderId="0" xfId="1" applyNumberFormat="1" applyFont="1" applyAlignment="1" applyProtection="1">
      <alignment vertical="center"/>
    </xf>
    <xf numFmtId="168" fontId="10" fillId="0" borderId="0" xfId="2" applyFont="1" applyAlignment="1">
      <alignment vertical="center"/>
    </xf>
    <xf numFmtId="179" fontId="10" fillId="0" borderId="0" xfId="2" applyNumberFormat="1" applyFont="1" applyAlignment="1">
      <alignment horizontal="right" vertical="center"/>
    </xf>
    <xf numFmtId="176" fontId="10" fillId="0" borderId="0" xfId="5" applyNumberFormat="1" applyFont="1" applyAlignment="1">
      <alignment vertical="center"/>
    </xf>
    <xf numFmtId="179" fontId="10" fillId="0" borderId="0" xfId="5" applyNumberFormat="1" applyFont="1" applyAlignment="1">
      <alignment vertical="center"/>
    </xf>
    <xf numFmtId="169" fontId="16" fillId="0" borderId="0" xfId="2" applyNumberFormat="1" applyFont="1" applyAlignment="1">
      <alignment vertical="center"/>
    </xf>
    <xf numFmtId="170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9" fontId="17" fillId="0" borderId="0" xfId="2" applyNumberFormat="1" applyFont="1" applyAlignment="1">
      <alignment horizontal="right" vertical="center"/>
    </xf>
    <xf numFmtId="171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9" fontId="13" fillId="0" borderId="0" xfId="2" applyNumberFormat="1" applyFont="1" applyFill="1" applyAlignment="1">
      <alignment vertical="center"/>
    </xf>
    <xf numFmtId="169" fontId="10" fillId="0" borderId="0" xfId="1" applyNumberFormat="1" applyFont="1" applyAlignment="1" applyProtection="1">
      <alignment horizontal="left" vertical="center"/>
    </xf>
    <xf numFmtId="171" fontId="10" fillId="0" borderId="0" xfId="3" applyNumberFormat="1" applyFont="1" applyFill="1" applyAlignment="1" applyProtection="1">
      <alignment vertical="center"/>
      <protection locked="0"/>
    </xf>
    <xf numFmtId="172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71" fontId="10" fillId="0" borderId="0" xfId="1" applyNumberFormat="1" applyFont="1" applyAlignment="1" applyProtection="1">
      <alignment horizontal="left" vertical="center"/>
    </xf>
    <xf numFmtId="178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3" fontId="10" fillId="0" borderId="0" xfId="1" applyNumberFormat="1" applyFont="1" applyAlignment="1" applyProtection="1">
      <alignment vertical="center"/>
    </xf>
    <xf numFmtId="170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164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164" fontId="23" fillId="3" borderId="0" xfId="1" applyNumberFormat="1" applyFont="1" applyFill="1" applyAlignment="1" applyProtection="1">
      <alignment horizontal="right" vertical="center"/>
    </xf>
    <xf numFmtId="169" fontId="20" fillId="3" borderId="0" xfId="1" applyNumberFormat="1" applyFont="1" applyFill="1" applyAlignment="1" applyProtection="1">
      <alignment horizontal="justify" vertical="center" wrapText="1"/>
    </xf>
    <xf numFmtId="173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71" fontId="24" fillId="0" borderId="0" xfId="3" applyNumberFormat="1" applyFont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80" fontId="10" fillId="0" borderId="0" xfId="1" applyNumberFormat="1" applyFont="1" applyAlignment="1" applyProtection="1">
      <alignment vertical="center"/>
    </xf>
    <xf numFmtId="181" fontId="10" fillId="0" borderId="0" xfId="7" applyNumberFormat="1" applyFont="1" applyAlignment="1" applyProtection="1">
      <alignment vertical="center"/>
    </xf>
    <xf numFmtId="165" fontId="10" fillId="0" borderId="0" xfId="7" applyFont="1" applyFill="1" applyAlignment="1" applyProtection="1">
      <alignment vertical="center"/>
    </xf>
    <xf numFmtId="171" fontId="24" fillId="0" borderId="0" xfId="3" applyNumberFormat="1" applyFont="1" applyFill="1" applyAlignment="1" applyProtection="1">
      <alignment vertical="center"/>
      <protection locked="0"/>
    </xf>
    <xf numFmtId="173" fontId="10" fillId="0" borderId="0" xfId="1" applyNumberFormat="1" applyFont="1" applyFill="1" applyAlignment="1" applyProtection="1">
      <alignment vertical="center" wrapText="1"/>
    </xf>
    <xf numFmtId="173" fontId="10" fillId="0" borderId="0" xfId="1" applyNumberFormat="1" applyFont="1" applyFill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9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illares 2 2" xfId="8" xr:uid="{12082FB7-5751-4B79-9677-1AA714AC70DD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9FE85693-5051-4A26-BC81-DAEFF6E2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80A6F35-206E-4AE0-B621-D0E5E1CF4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BE9B083-0E4A-4F71-8F83-3FC6E1A30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etex-my.sharepoint.com/personal/vamaya_icetex_gov_co/Documents/BACKUP%202026/BALANCES%20DE%20PUBLICACION/Formulacion%20EF%20publicacion.xlsx" TargetMode="External"/><Relationship Id="rId1" Type="http://schemas.openxmlformats.org/officeDocument/2006/relationships/externalLinkPath" Target="https://icetex-my.sharepoint.com/personal/vamaya_icetex_gov_co/Documents/BACKUP%202026/BALANCES%20DE%20PUBLICACION/Formulacion%20EF%20public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view="pageBreakPreview" topLeftCell="A33" zoomScaleNormal="90" zoomScaleSheetLayoutView="100" workbookViewId="0">
      <selection activeCell="A33" sqref="A1:XFD1048576"/>
    </sheetView>
  </sheetViews>
  <sheetFormatPr baseColWidth="10" defaultColWidth="8" defaultRowHeight="14.4" x14ac:dyDescent="0.3"/>
  <cols>
    <col min="1" max="1" width="87" style="5" customWidth="1"/>
    <col min="2" max="2" width="6.77734375" style="77" customWidth="1"/>
    <col min="3" max="3" width="28.21875" style="5" customWidth="1"/>
    <col min="4" max="4" width="13" style="5" bestFit="1" customWidth="1"/>
    <col min="5" max="5" width="21.5546875" style="5" bestFit="1" customWidth="1"/>
    <col min="6" max="6" width="12.21875" style="5" bestFit="1" customWidth="1"/>
    <col min="7" max="7" width="15.77734375" style="5" customWidth="1"/>
    <col min="8" max="16384" width="8" style="5"/>
  </cols>
  <sheetData>
    <row r="1" spans="1:9" s="4" customFormat="1" ht="17.399999999999999" x14ac:dyDescent="0.3">
      <c r="A1" s="2" t="s">
        <v>0</v>
      </c>
      <c r="B1" s="3"/>
      <c r="C1" s="3"/>
    </row>
    <row r="2" spans="1:9" s="4" customFormat="1" ht="17.399999999999999" x14ac:dyDescent="0.3">
      <c r="A2" s="2" t="s">
        <v>1</v>
      </c>
      <c r="B2" s="3"/>
      <c r="C2" s="3"/>
    </row>
    <row r="3" spans="1:9" x14ac:dyDescent="0.3">
      <c r="A3" s="2"/>
      <c r="B3" s="2"/>
      <c r="C3" s="2"/>
    </row>
    <row r="4" spans="1:9" s="7" customFormat="1" x14ac:dyDescent="0.3">
      <c r="A4" s="2" t="s">
        <v>2</v>
      </c>
      <c r="B4" s="6"/>
      <c r="C4" s="6"/>
    </row>
    <row r="5" spans="1:9" s="7" customFormat="1" x14ac:dyDescent="0.3">
      <c r="A5" s="2" t="s">
        <v>71</v>
      </c>
      <c r="B5" s="6"/>
      <c r="C5" s="6"/>
    </row>
    <row r="6" spans="1:9" s="6" customFormat="1" x14ac:dyDescent="0.3">
      <c r="A6" s="46" t="s">
        <v>3</v>
      </c>
      <c r="B6" s="9"/>
      <c r="C6" s="9"/>
    </row>
    <row r="7" spans="1:9" s="2" customFormat="1" x14ac:dyDescent="0.3">
      <c r="B7" s="48"/>
    </row>
    <row r="8" spans="1:9" s="2" customFormat="1" x14ac:dyDescent="0.3">
      <c r="B8" s="48"/>
    </row>
    <row r="9" spans="1:9" x14ac:dyDescent="0.3">
      <c r="B9" s="48"/>
      <c r="C9" s="59">
        <v>46023</v>
      </c>
    </row>
    <row r="11" spans="1:9" x14ac:dyDescent="0.3">
      <c r="A11" s="5" t="s">
        <v>4</v>
      </c>
    </row>
    <row r="12" spans="1:9" x14ac:dyDescent="0.3">
      <c r="A12" s="54" t="s">
        <v>5</v>
      </c>
      <c r="C12" s="10">
        <v>68086.7</v>
      </c>
    </row>
    <row r="13" spans="1:9" x14ac:dyDescent="0.3">
      <c r="A13" s="54" t="s">
        <v>6</v>
      </c>
      <c r="C13" s="10">
        <v>-1.5</v>
      </c>
      <c r="G13" s="60"/>
      <c r="I13" s="61"/>
    </row>
    <row r="14" spans="1:9" x14ac:dyDescent="0.3">
      <c r="A14" s="54" t="s">
        <v>7</v>
      </c>
      <c r="C14" s="10">
        <v>7771.4</v>
      </c>
    </row>
    <row r="15" spans="1:9" ht="13.5" customHeight="1" x14ac:dyDescent="0.3">
      <c r="A15" s="54" t="s">
        <v>8</v>
      </c>
      <c r="C15" s="22">
        <v>1507.1</v>
      </c>
      <c r="G15" s="60"/>
    </row>
    <row r="16" spans="1:9" ht="13.5" customHeight="1" x14ac:dyDescent="0.3">
      <c r="A16" s="51"/>
      <c r="C16" s="12">
        <f>SUM(C12:C15)</f>
        <v>77363.7</v>
      </c>
      <c r="G16" s="60"/>
    </row>
    <row r="17" spans="1:7" x14ac:dyDescent="0.3">
      <c r="A17" s="53"/>
      <c r="C17" s="10"/>
    </row>
    <row r="18" spans="1:7" x14ac:dyDescent="0.3">
      <c r="A18" s="11" t="s">
        <v>9</v>
      </c>
      <c r="G18" s="60"/>
    </row>
    <row r="19" spans="1:7" x14ac:dyDescent="0.3">
      <c r="A19" s="54" t="s">
        <v>10</v>
      </c>
      <c r="C19" s="10">
        <v>13296</v>
      </c>
    </row>
    <row r="20" spans="1:7" x14ac:dyDescent="0.3">
      <c r="A20" s="54" t="s">
        <v>11</v>
      </c>
      <c r="C20" s="10">
        <v>4050.8</v>
      </c>
    </row>
    <row r="21" spans="1:7" ht="16.2" x14ac:dyDescent="0.3">
      <c r="A21" s="54" t="s">
        <v>12</v>
      </c>
      <c r="C21" s="22">
        <v>30.9</v>
      </c>
      <c r="G21" s="60"/>
    </row>
    <row r="22" spans="1:7" x14ac:dyDescent="0.3">
      <c r="A22" s="11"/>
      <c r="C22" s="12">
        <f>SUM(C19:C21)</f>
        <v>17377.7</v>
      </c>
      <c r="G22" s="60"/>
    </row>
    <row r="23" spans="1:7" x14ac:dyDescent="0.3">
      <c r="A23" s="11"/>
      <c r="C23" s="10"/>
    </row>
    <row r="24" spans="1:7" x14ac:dyDescent="0.3">
      <c r="A24" s="11" t="s">
        <v>13</v>
      </c>
      <c r="C24" s="10">
        <f>SUM(C16-C22)</f>
        <v>59986</v>
      </c>
      <c r="D24" s="62"/>
    </row>
    <row r="25" spans="1:7" x14ac:dyDescent="0.3">
      <c r="A25" s="11"/>
      <c r="C25" s="10"/>
      <c r="G25" s="84"/>
    </row>
    <row r="26" spans="1:7" x14ac:dyDescent="0.3">
      <c r="A26" s="11" t="s">
        <v>14</v>
      </c>
      <c r="C26" s="10"/>
      <c r="G26" s="84"/>
    </row>
    <row r="27" spans="1:7" ht="16.2" x14ac:dyDescent="0.3">
      <c r="A27" s="11" t="s">
        <v>15</v>
      </c>
      <c r="C27" s="22">
        <v>33886.5</v>
      </c>
      <c r="E27" s="36"/>
    </row>
    <row r="28" spans="1:7" x14ac:dyDescent="0.3">
      <c r="A28" s="11"/>
      <c r="C28" s="10"/>
      <c r="E28" s="36"/>
    </row>
    <row r="29" spans="1:7" x14ac:dyDescent="0.3">
      <c r="A29" s="11" t="s">
        <v>16</v>
      </c>
      <c r="C29" s="10">
        <f>+C24-C27</f>
        <v>26099.5</v>
      </c>
      <c r="E29" s="63"/>
    </row>
    <row r="30" spans="1:7" x14ac:dyDescent="0.3">
      <c r="A30" s="11"/>
      <c r="C30" s="10"/>
    </row>
    <row r="32" spans="1:7" x14ac:dyDescent="0.3">
      <c r="A32" s="11"/>
      <c r="C32" s="10"/>
      <c r="E32" s="64"/>
      <c r="F32" s="65"/>
      <c r="G32" s="65"/>
    </row>
    <row r="33" spans="1:7" x14ac:dyDescent="0.3">
      <c r="A33" s="11" t="s">
        <v>17</v>
      </c>
      <c r="C33" s="10">
        <v>20464.8</v>
      </c>
      <c r="E33" s="66"/>
      <c r="F33" s="67"/>
      <c r="G33" s="67"/>
    </row>
    <row r="34" spans="1:7" x14ac:dyDescent="0.3">
      <c r="A34" s="11" t="s">
        <v>18</v>
      </c>
      <c r="C34" s="10">
        <v>-78.099999999999994</v>
      </c>
      <c r="E34" s="66"/>
      <c r="F34" s="67"/>
      <c r="G34" s="67"/>
    </row>
    <row r="35" spans="1:7" x14ac:dyDescent="0.3">
      <c r="A35" s="11"/>
      <c r="C35" s="10"/>
      <c r="E35" s="66"/>
      <c r="F35" s="67"/>
      <c r="G35" s="67"/>
    </row>
    <row r="36" spans="1:7" x14ac:dyDescent="0.3">
      <c r="A36" s="11" t="s">
        <v>19</v>
      </c>
      <c r="C36" s="10">
        <v>4176.2</v>
      </c>
      <c r="E36" s="66"/>
      <c r="F36" s="68"/>
      <c r="G36" s="68"/>
    </row>
    <row r="37" spans="1:7" x14ac:dyDescent="0.3">
      <c r="A37" s="11"/>
      <c r="C37" s="10"/>
      <c r="E37" s="66"/>
      <c r="F37" s="67"/>
      <c r="G37" s="67"/>
    </row>
    <row r="38" spans="1:7" x14ac:dyDescent="0.3">
      <c r="A38" s="11" t="s">
        <v>20</v>
      </c>
      <c r="E38" s="66"/>
      <c r="F38" s="68"/>
      <c r="G38" s="68"/>
    </row>
    <row r="39" spans="1:7" x14ac:dyDescent="0.3">
      <c r="A39" s="11" t="s">
        <v>21</v>
      </c>
      <c r="C39" s="10">
        <v>1981.4</v>
      </c>
      <c r="E39" s="66"/>
      <c r="F39" s="68"/>
      <c r="G39" s="68"/>
    </row>
    <row r="40" spans="1:7" x14ac:dyDescent="0.3">
      <c r="A40" s="11" t="s">
        <v>22</v>
      </c>
      <c r="C40" s="10">
        <v>1652.1</v>
      </c>
      <c r="E40" s="66"/>
      <c r="F40" s="67"/>
      <c r="G40" s="68"/>
    </row>
    <row r="41" spans="1:7" x14ac:dyDescent="0.3">
      <c r="A41" s="11" t="s">
        <v>23</v>
      </c>
      <c r="C41" s="10">
        <v>7213.4</v>
      </c>
      <c r="E41" s="66"/>
      <c r="F41" s="67"/>
      <c r="G41" s="67"/>
    </row>
    <row r="42" spans="1:7" ht="16.2" x14ac:dyDescent="0.3">
      <c r="A42" s="11" t="s">
        <v>24</v>
      </c>
      <c r="C42" s="50">
        <v>11033.7</v>
      </c>
      <c r="D42" s="28"/>
      <c r="E42" s="66"/>
      <c r="F42" s="69"/>
      <c r="G42" s="69"/>
    </row>
    <row r="43" spans="1:7" x14ac:dyDescent="0.3">
      <c r="A43" s="11"/>
      <c r="C43" s="10">
        <f>SUM(C39:C42)</f>
        <v>21880.6</v>
      </c>
      <c r="E43" s="66"/>
      <c r="F43" s="68"/>
      <c r="G43" s="68"/>
    </row>
    <row r="44" spans="1:7" x14ac:dyDescent="0.3">
      <c r="A44" s="11"/>
      <c r="C44" s="10"/>
      <c r="E44" s="70"/>
      <c r="F44" s="71"/>
      <c r="G44" s="71"/>
    </row>
    <row r="45" spans="1:7" x14ac:dyDescent="0.3">
      <c r="A45" s="11" t="s">
        <v>25</v>
      </c>
      <c r="C45" s="10">
        <f>+C29+C33+C34+C36-C43</f>
        <v>28781.800000000003</v>
      </c>
      <c r="D45" s="11"/>
      <c r="E45" s="72"/>
      <c r="F45" s="68"/>
      <c r="G45" s="68"/>
    </row>
    <row r="46" spans="1:7" s="11" customFormat="1" x14ac:dyDescent="0.3">
      <c r="B46" s="77"/>
      <c r="C46" s="10"/>
      <c r="E46" s="73"/>
      <c r="F46" s="74"/>
    </row>
    <row r="47" spans="1:7" s="11" customFormat="1" x14ac:dyDescent="0.3">
      <c r="A47" s="11" t="s">
        <v>26</v>
      </c>
      <c r="B47" s="77"/>
      <c r="C47" s="10"/>
    </row>
    <row r="48" spans="1:7" s="11" customFormat="1" ht="16.2" x14ac:dyDescent="0.3">
      <c r="A48" s="11" t="s">
        <v>27</v>
      </c>
      <c r="B48" s="77"/>
      <c r="C48" s="22">
        <v>0</v>
      </c>
      <c r="E48" s="73"/>
    </row>
    <row r="49" spans="1:3" s="11" customFormat="1" x14ac:dyDescent="0.3">
      <c r="A49" s="55"/>
      <c r="B49" s="77"/>
      <c r="C49" s="10"/>
    </row>
    <row r="50" spans="1:3" s="11" customFormat="1" ht="16.2" x14ac:dyDescent="0.3">
      <c r="A50" s="11" t="s">
        <v>28</v>
      </c>
      <c r="B50" s="48"/>
      <c r="C50" s="75">
        <f>+C45+C48</f>
        <v>28781.800000000003</v>
      </c>
    </row>
    <row r="51" spans="1:3" s="11" customFormat="1" x14ac:dyDescent="0.3">
      <c r="B51" s="77"/>
      <c r="C51" s="10"/>
    </row>
    <row r="54" spans="1:3" x14ac:dyDescent="0.3">
      <c r="C54" s="76"/>
    </row>
    <row r="61" spans="1:3" x14ac:dyDescent="0.3">
      <c r="C61" s="18"/>
    </row>
    <row r="62" spans="1:3" x14ac:dyDescent="0.3">
      <c r="C62" s="18"/>
    </row>
    <row r="63" spans="1:3" x14ac:dyDescent="0.3">
      <c r="C63" s="18"/>
    </row>
    <row r="64" spans="1:3" x14ac:dyDescent="0.3">
      <c r="C64" s="18"/>
    </row>
    <row r="65" spans="1:3" x14ac:dyDescent="0.3">
      <c r="C65" s="18"/>
    </row>
    <row r="66" spans="1:3" x14ac:dyDescent="0.3">
      <c r="C66" s="18"/>
    </row>
    <row r="67" spans="1:3" s="11" customFormat="1" x14ac:dyDescent="0.3">
      <c r="A67" s="5"/>
      <c r="B67" s="77"/>
      <c r="C67" s="18"/>
    </row>
    <row r="68" spans="1:3" x14ac:dyDescent="0.3">
      <c r="C68" s="18"/>
    </row>
    <row r="69" spans="1:3" x14ac:dyDescent="0.3">
      <c r="C69" s="18"/>
    </row>
    <row r="70" spans="1:3" x14ac:dyDescent="0.3">
      <c r="C70" s="18"/>
    </row>
    <row r="71" spans="1:3" x14ac:dyDescent="0.3">
      <c r="C71" s="18"/>
    </row>
    <row r="72" spans="1:3" x14ac:dyDescent="0.3">
      <c r="C72" s="18"/>
    </row>
    <row r="73" spans="1:3" x14ac:dyDescent="0.3">
      <c r="C73" s="18"/>
    </row>
    <row r="74" spans="1:3" x14ac:dyDescent="0.3">
      <c r="C74" s="18"/>
    </row>
    <row r="75" spans="1:3" x14ac:dyDescent="0.3">
      <c r="C75" s="18"/>
    </row>
    <row r="76" spans="1:3" x14ac:dyDescent="0.3">
      <c r="C76" s="18"/>
    </row>
    <row r="77" spans="1:3" x14ac:dyDescent="0.3">
      <c r="C77" s="18"/>
    </row>
    <row r="78" spans="1:3" x14ac:dyDescent="0.3">
      <c r="C78" s="18"/>
    </row>
    <row r="79" spans="1:3" x14ac:dyDescent="0.3">
      <c r="C79" s="18"/>
    </row>
    <row r="80" spans="1:3" x14ac:dyDescent="0.3">
      <c r="C80" s="18"/>
    </row>
    <row r="81" spans="3:3" x14ac:dyDescent="0.3">
      <c r="C81" s="18"/>
    </row>
    <row r="82" spans="3:3" x14ac:dyDescent="0.3">
      <c r="C82" s="18"/>
    </row>
    <row r="83" spans="3:3" x14ac:dyDescent="0.3">
      <c r="C83" s="18"/>
    </row>
    <row r="84" spans="3:3" x14ac:dyDescent="0.3">
      <c r="C84" s="18"/>
    </row>
    <row r="85" spans="3:3" x14ac:dyDescent="0.3">
      <c r="C85" s="18"/>
    </row>
    <row r="86" spans="3:3" x14ac:dyDescent="0.3">
      <c r="C86" s="18"/>
    </row>
    <row r="87" spans="3:3" x14ac:dyDescent="0.3">
      <c r="C87" s="18"/>
    </row>
    <row r="88" spans="3:3" x14ac:dyDescent="0.3">
      <c r="C88" s="18"/>
    </row>
    <row r="89" spans="3:3" x14ac:dyDescent="0.3">
      <c r="C89" s="18"/>
    </row>
    <row r="90" spans="3:3" x14ac:dyDescent="0.3">
      <c r="C90" s="18"/>
    </row>
    <row r="91" spans="3:3" x14ac:dyDescent="0.3">
      <c r="C91" s="18"/>
    </row>
    <row r="92" spans="3:3" x14ac:dyDescent="0.3">
      <c r="C92" s="18"/>
    </row>
    <row r="93" spans="3:3" x14ac:dyDescent="0.3">
      <c r="C93" s="18"/>
    </row>
    <row r="94" spans="3:3" x14ac:dyDescent="0.3">
      <c r="C94" s="18"/>
    </row>
    <row r="95" spans="3:3" x14ac:dyDescent="0.3">
      <c r="C95" s="18"/>
    </row>
    <row r="96" spans="3:3" x14ac:dyDescent="0.3">
      <c r="C96" s="18"/>
    </row>
    <row r="97" spans="3:3" x14ac:dyDescent="0.3">
      <c r="C97" s="18"/>
    </row>
    <row r="98" spans="3:3" x14ac:dyDescent="0.3">
      <c r="C98" s="18"/>
    </row>
    <row r="99" spans="3:3" x14ac:dyDescent="0.3">
      <c r="C99" s="18"/>
    </row>
    <row r="100" spans="3:3" x14ac:dyDescent="0.3">
      <c r="C100" s="18"/>
    </row>
    <row r="101" spans="3:3" x14ac:dyDescent="0.3">
      <c r="C101" s="18"/>
    </row>
    <row r="102" spans="3:3" x14ac:dyDescent="0.3">
      <c r="C102" s="18"/>
    </row>
    <row r="103" spans="3:3" x14ac:dyDescent="0.3">
      <c r="C103" s="18"/>
    </row>
    <row r="104" spans="3:3" x14ac:dyDescent="0.3">
      <c r="C104" s="18"/>
    </row>
    <row r="105" spans="3:3" x14ac:dyDescent="0.3">
      <c r="C105" s="18"/>
    </row>
    <row r="106" spans="3:3" x14ac:dyDescent="0.3">
      <c r="C106" s="18"/>
    </row>
    <row r="107" spans="3:3" x14ac:dyDescent="0.3">
      <c r="C107" s="18"/>
    </row>
    <row r="108" spans="3:3" x14ac:dyDescent="0.3">
      <c r="C108" s="18"/>
    </row>
    <row r="109" spans="3:3" x14ac:dyDescent="0.3">
      <c r="C109" s="18"/>
    </row>
    <row r="110" spans="3:3" x14ac:dyDescent="0.3">
      <c r="C110" s="18"/>
    </row>
    <row r="111" spans="3:3" x14ac:dyDescent="0.3">
      <c r="C111" s="18"/>
    </row>
    <row r="112" spans="3:3" x14ac:dyDescent="0.3">
      <c r="C112" s="18"/>
    </row>
    <row r="113" spans="3:3" x14ac:dyDescent="0.3">
      <c r="C113" s="18"/>
    </row>
    <row r="114" spans="3:3" x14ac:dyDescent="0.3">
      <c r="C114" s="18"/>
    </row>
    <row r="115" spans="3:3" x14ac:dyDescent="0.3">
      <c r="C115" s="18"/>
    </row>
    <row r="116" spans="3:3" x14ac:dyDescent="0.3">
      <c r="C116" s="18"/>
    </row>
    <row r="117" spans="3:3" x14ac:dyDescent="0.3">
      <c r="C117" s="18"/>
    </row>
    <row r="118" spans="3:3" x14ac:dyDescent="0.3">
      <c r="C118" s="18"/>
    </row>
    <row r="119" spans="3:3" x14ac:dyDescent="0.3">
      <c r="C119" s="18"/>
    </row>
    <row r="120" spans="3:3" x14ac:dyDescent="0.3">
      <c r="C120" s="18"/>
    </row>
    <row r="121" spans="3:3" x14ac:dyDescent="0.3">
      <c r="C121" s="18"/>
    </row>
    <row r="122" spans="3:3" x14ac:dyDescent="0.3">
      <c r="C122" s="18"/>
    </row>
    <row r="123" spans="3:3" x14ac:dyDescent="0.3">
      <c r="C123" s="18"/>
    </row>
    <row r="124" spans="3:3" x14ac:dyDescent="0.3">
      <c r="C124" s="18"/>
    </row>
    <row r="125" spans="3:3" x14ac:dyDescent="0.3">
      <c r="C125" s="18"/>
    </row>
    <row r="126" spans="3:3" x14ac:dyDescent="0.3">
      <c r="C126" s="18"/>
    </row>
    <row r="127" spans="3:3" x14ac:dyDescent="0.3">
      <c r="C127" s="18"/>
    </row>
    <row r="128" spans="3:3" x14ac:dyDescent="0.3">
      <c r="C128" s="18"/>
    </row>
    <row r="129" spans="3:3" x14ac:dyDescent="0.3">
      <c r="C129" s="18"/>
    </row>
    <row r="130" spans="3:3" x14ac:dyDescent="0.3">
      <c r="C130" s="18"/>
    </row>
    <row r="131" spans="3:3" x14ac:dyDescent="0.3">
      <c r="C131" s="18"/>
    </row>
    <row r="132" spans="3:3" x14ac:dyDescent="0.3">
      <c r="C132" s="18"/>
    </row>
    <row r="133" spans="3:3" x14ac:dyDescent="0.3">
      <c r="C133" s="18"/>
    </row>
    <row r="134" spans="3:3" x14ac:dyDescent="0.3">
      <c r="C134" s="18"/>
    </row>
    <row r="135" spans="3:3" x14ac:dyDescent="0.3">
      <c r="C135" s="18"/>
    </row>
    <row r="136" spans="3:3" x14ac:dyDescent="0.3">
      <c r="C136" s="18"/>
    </row>
    <row r="137" spans="3:3" x14ac:dyDescent="0.3">
      <c r="C137" s="18"/>
    </row>
    <row r="138" spans="3:3" x14ac:dyDescent="0.3">
      <c r="C138" s="18"/>
    </row>
    <row r="139" spans="3:3" x14ac:dyDescent="0.3">
      <c r="C139" s="18"/>
    </row>
    <row r="140" spans="3:3" x14ac:dyDescent="0.3">
      <c r="C140" s="18"/>
    </row>
    <row r="141" spans="3:3" x14ac:dyDescent="0.3">
      <c r="C141" s="18"/>
    </row>
    <row r="142" spans="3:3" x14ac:dyDescent="0.3">
      <c r="C142" s="18"/>
    </row>
    <row r="143" spans="3:3" x14ac:dyDescent="0.3">
      <c r="C143" s="18"/>
    </row>
    <row r="144" spans="3:3" x14ac:dyDescent="0.3">
      <c r="C144" s="18"/>
    </row>
    <row r="145" spans="3:3" x14ac:dyDescent="0.3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A19" zoomScale="85" zoomScaleNormal="85" zoomScaleSheetLayoutView="100" workbookViewId="0">
      <selection activeCell="A19" sqref="A1:XFD1048576"/>
    </sheetView>
  </sheetViews>
  <sheetFormatPr baseColWidth="10" defaultColWidth="8" defaultRowHeight="14.4" x14ac:dyDescent="0.3"/>
  <cols>
    <col min="1" max="1" width="71.21875" style="5" customWidth="1"/>
    <col min="2" max="2" width="24.77734375" style="5" bestFit="1" customWidth="1"/>
    <col min="3" max="3" width="20.77734375" style="5" customWidth="1"/>
    <col min="4" max="4" width="17.21875" style="5" bestFit="1" customWidth="1"/>
    <col min="5" max="5" width="4.77734375" style="5" customWidth="1"/>
    <col min="6" max="6" width="55.21875" style="5" customWidth="1"/>
    <col min="7" max="7" width="23.21875" style="5" bestFit="1" customWidth="1"/>
    <col min="8" max="8" width="19.21875" style="5" customWidth="1"/>
    <col min="9" max="9" width="15.77734375" style="5" customWidth="1"/>
    <col min="10" max="16384" width="8" style="5"/>
  </cols>
  <sheetData>
    <row r="1" spans="1:9" s="4" customFormat="1" ht="17.399999999999999" x14ac:dyDescent="0.3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7.399999999999999" x14ac:dyDescent="0.3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x14ac:dyDescent="0.3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x14ac:dyDescent="0.3">
      <c r="A4" s="38" t="s">
        <v>72</v>
      </c>
      <c r="B4" s="6"/>
      <c r="C4" s="6"/>
      <c r="D4" s="6"/>
      <c r="E4" s="6"/>
      <c r="F4" s="6"/>
      <c r="G4" s="6"/>
      <c r="H4" s="6"/>
      <c r="I4" s="6"/>
    </row>
    <row r="5" spans="1:9" s="6" customFormat="1" x14ac:dyDescent="0.3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3"/>
    <row r="7" spans="1:9" s="2" customFormat="1" x14ac:dyDescent="0.3"/>
    <row r="9" spans="1:9" x14ac:dyDescent="0.3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28.8" x14ac:dyDescent="0.3">
      <c r="A10" s="37" t="s">
        <v>32</v>
      </c>
      <c r="B10" s="42" t="s">
        <v>73</v>
      </c>
      <c r="C10" s="42" t="s">
        <v>74</v>
      </c>
      <c r="D10" s="42" t="s">
        <v>33</v>
      </c>
      <c r="F10" s="37" t="s">
        <v>34</v>
      </c>
      <c r="G10" s="42" t="s">
        <v>73</v>
      </c>
      <c r="H10" s="42" t="s">
        <v>74</v>
      </c>
      <c r="I10" s="42" t="s">
        <v>33</v>
      </c>
    </row>
    <row r="11" spans="1:9" x14ac:dyDescent="0.3">
      <c r="D11" s="10"/>
    </row>
    <row r="12" spans="1:9" x14ac:dyDescent="0.3">
      <c r="A12" s="11" t="s">
        <v>35</v>
      </c>
      <c r="B12" s="12">
        <v>298796.90000000002</v>
      </c>
      <c r="C12" s="12">
        <v>393898.3</v>
      </c>
      <c r="D12" s="12">
        <f>+B12-C12</f>
        <v>-95101.399999999965</v>
      </c>
      <c r="F12" s="13" t="s">
        <v>36</v>
      </c>
      <c r="G12" s="14">
        <f>+G14+G15+G16</f>
        <v>795914.70000000007</v>
      </c>
      <c r="H12" s="14">
        <f>+H14+H15+H16</f>
        <v>784509.7</v>
      </c>
      <c r="I12" s="17">
        <f>+G12-H12</f>
        <v>11405.000000000116</v>
      </c>
    </row>
    <row r="13" spans="1:9" x14ac:dyDescent="0.3">
      <c r="A13" s="11"/>
      <c r="B13" s="10"/>
      <c r="C13" s="10"/>
      <c r="D13" s="10"/>
    </row>
    <row r="14" spans="1:9" x14ac:dyDescent="0.3">
      <c r="A14" s="11" t="s">
        <v>37</v>
      </c>
      <c r="B14" s="16">
        <f>SUM(B16:B20)</f>
        <v>1006270.7</v>
      </c>
      <c r="C14" s="16">
        <f>SUM(C16:C20)</f>
        <v>959407.2</v>
      </c>
      <c r="D14" s="16">
        <f>+B14-C14</f>
        <v>46863.5</v>
      </c>
      <c r="F14" s="13" t="s">
        <v>38</v>
      </c>
      <c r="G14" s="12">
        <v>1001.3</v>
      </c>
      <c r="H14" s="12">
        <v>1001.3</v>
      </c>
      <c r="I14" s="17">
        <f>+G12-H12</f>
        <v>11405.000000000116</v>
      </c>
    </row>
    <row r="15" spans="1:9" x14ac:dyDescent="0.3">
      <c r="A15" s="11"/>
      <c r="B15" s="16"/>
      <c r="C15" s="16"/>
      <c r="D15" s="10"/>
      <c r="E15" s="18"/>
      <c r="F15" s="5" t="s">
        <v>39</v>
      </c>
      <c r="G15" s="14">
        <v>104619.5</v>
      </c>
      <c r="H15" s="14">
        <v>97265.2</v>
      </c>
      <c r="I15" s="15"/>
    </row>
    <row r="16" spans="1:9" x14ac:dyDescent="0.3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690293.9</v>
      </c>
      <c r="H16" s="10">
        <v>686243.2</v>
      </c>
      <c r="I16" s="17">
        <f>+G16-H16</f>
        <v>4050.7000000000698</v>
      </c>
    </row>
    <row r="17" spans="1:9" x14ac:dyDescent="0.3">
      <c r="A17" s="11" t="s">
        <v>42</v>
      </c>
      <c r="B17" s="20">
        <v>1065.0999999999999</v>
      </c>
      <c r="C17" s="20">
        <v>1061.0999999999999</v>
      </c>
      <c r="D17" s="10">
        <f t="shared" ref="D17:D18" si="0">+B17-C17</f>
        <v>4</v>
      </c>
      <c r="E17" s="18"/>
      <c r="G17" s="10"/>
      <c r="I17" s="19"/>
    </row>
    <row r="18" spans="1:9" x14ac:dyDescent="0.3">
      <c r="A18" s="5" t="s">
        <v>43</v>
      </c>
      <c r="B18" s="20">
        <v>1005205.6</v>
      </c>
      <c r="C18" s="20">
        <v>958346.1</v>
      </c>
      <c r="D18" s="10">
        <f t="shared" si="0"/>
        <v>46859.5</v>
      </c>
      <c r="E18" s="18"/>
      <c r="F18" s="1" t="s">
        <v>44</v>
      </c>
      <c r="G18" s="10">
        <v>1558035.3</v>
      </c>
      <c r="H18" s="10">
        <v>1532728.9</v>
      </c>
      <c r="I18" s="10">
        <f>+G18-H18</f>
        <v>25306.40000000014</v>
      </c>
    </row>
    <row r="19" spans="1:9" x14ac:dyDescent="0.3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6.2" x14ac:dyDescent="0.3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45185.4</v>
      </c>
      <c r="H20" s="10">
        <v>38271.599999999999</v>
      </c>
      <c r="I20" s="10">
        <f>+G20-H20</f>
        <v>6913.8000000000029</v>
      </c>
    </row>
    <row r="21" spans="1:9" ht="14.25" customHeight="1" x14ac:dyDescent="0.3">
      <c r="A21" s="11"/>
      <c r="B21" s="16"/>
      <c r="C21" s="16"/>
      <c r="D21" s="25"/>
      <c r="G21" s="10"/>
      <c r="H21" s="10"/>
      <c r="I21" s="10"/>
    </row>
    <row r="22" spans="1:9" x14ac:dyDescent="0.3">
      <c r="A22" s="11" t="s">
        <v>48</v>
      </c>
      <c r="B22" s="10">
        <f>+B24+B26</f>
        <v>9716873.1999999993</v>
      </c>
      <c r="C22" s="10">
        <f>SUM(C24:C26)</f>
        <v>9502133</v>
      </c>
      <c r="D22" s="10">
        <f>+B22-C22</f>
        <v>214740.19999999925</v>
      </c>
      <c r="E22" s="18"/>
      <c r="F22" s="1" t="s">
        <v>49</v>
      </c>
      <c r="G22" s="14">
        <v>2229</v>
      </c>
      <c r="H22" s="14">
        <v>1932.7</v>
      </c>
      <c r="I22" s="10">
        <f>+G22-H22</f>
        <v>296.29999999999995</v>
      </c>
    </row>
    <row r="23" spans="1:9" x14ac:dyDescent="0.3">
      <c r="A23" s="11"/>
      <c r="B23" s="10"/>
      <c r="C23" s="10"/>
      <c r="D23" s="10"/>
      <c r="G23" s="10"/>
      <c r="H23" s="10"/>
      <c r="I23" s="10"/>
    </row>
    <row r="24" spans="1:9" x14ac:dyDescent="0.3">
      <c r="A24" s="13" t="s">
        <v>50</v>
      </c>
      <c r="B24" s="10">
        <v>12330391.6</v>
      </c>
      <c r="C24" s="10">
        <v>12084550.199999999</v>
      </c>
      <c r="D24" s="10">
        <f>+B24-C24</f>
        <v>245841.40000000037</v>
      </c>
      <c r="E24" s="18"/>
      <c r="F24" s="11" t="s">
        <v>51</v>
      </c>
      <c r="G24" s="10">
        <v>1114</v>
      </c>
      <c r="H24" s="10">
        <v>1114</v>
      </c>
      <c r="I24" s="10">
        <f>+G24-H24</f>
        <v>0</v>
      </c>
    </row>
    <row r="25" spans="1:9" x14ac:dyDescent="0.3">
      <c r="A25" s="11"/>
      <c r="B25" s="10"/>
      <c r="C25" s="10"/>
      <c r="D25" s="10"/>
      <c r="F25" s="11"/>
      <c r="G25" s="10"/>
      <c r="H25" s="10"/>
      <c r="I25" s="10"/>
    </row>
    <row r="26" spans="1:9" ht="16.2" x14ac:dyDescent="0.3">
      <c r="A26" s="11" t="s">
        <v>52</v>
      </c>
      <c r="B26" s="10">
        <v>-2613518.4</v>
      </c>
      <c r="C26" s="10">
        <v>-2582417.2000000002</v>
      </c>
      <c r="D26" s="10">
        <f>+B26-C26</f>
        <v>-31101.199999999721</v>
      </c>
      <c r="E26" s="18"/>
      <c r="F26" s="11" t="s">
        <v>53</v>
      </c>
      <c r="G26" s="26">
        <v>1959374.3</v>
      </c>
      <c r="H26" s="26">
        <v>1885105.2</v>
      </c>
      <c r="I26" s="27">
        <f>+G26-H26</f>
        <v>74269.100000000093</v>
      </c>
    </row>
    <row r="27" spans="1:9" x14ac:dyDescent="0.3">
      <c r="A27" s="11"/>
      <c r="B27" s="10"/>
      <c r="C27" s="10"/>
      <c r="D27" s="10"/>
      <c r="E27" s="18"/>
      <c r="G27" s="28"/>
      <c r="H27" s="28"/>
      <c r="I27" s="10"/>
    </row>
    <row r="28" spans="1:9" ht="16.2" x14ac:dyDescent="0.3">
      <c r="A28" s="11" t="s">
        <v>70</v>
      </c>
      <c r="B28" s="29">
        <v>252925.9</v>
      </c>
      <c r="C28" s="29">
        <v>270803.8</v>
      </c>
      <c r="D28" s="10">
        <f>+B28-C28</f>
        <v>-17877.899999999994</v>
      </c>
      <c r="E28" s="18"/>
      <c r="F28" s="39" t="s">
        <v>54</v>
      </c>
      <c r="G28" s="40">
        <f>+G12+G18+G20+G22+G24+G26</f>
        <v>4361852.7</v>
      </c>
      <c r="H28" s="40">
        <f>+H12+H18+H20+H22+H24+H26</f>
        <v>4243662.0999999996</v>
      </c>
      <c r="I28" s="40">
        <f>+G28-H28</f>
        <v>118190.60000000056</v>
      </c>
    </row>
    <row r="29" spans="1:9" x14ac:dyDescent="0.3">
      <c r="A29" s="11"/>
      <c r="B29" s="10"/>
      <c r="C29" s="10"/>
      <c r="D29" s="29"/>
      <c r="E29" s="18"/>
      <c r="G29" s="30"/>
      <c r="H29" s="30"/>
      <c r="I29" s="31"/>
    </row>
    <row r="30" spans="1:9" x14ac:dyDescent="0.3">
      <c r="A30" s="11"/>
      <c r="B30" s="29"/>
      <c r="C30" s="29"/>
      <c r="D30" s="29"/>
      <c r="E30" s="18"/>
      <c r="F30" s="37" t="s">
        <v>55</v>
      </c>
      <c r="G30" s="18"/>
      <c r="H30" s="18"/>
      <c r="I30" s="18"/>
    </row>
    <row r="31" spans="1:9" x14ac:dyDescent="0.3">
      <c r="A31" s="11" t="s">
        <v>56</v>
      </c>
      <c r="B31" s="29">
        <v>41081.5</v>
      </c>
      <c r="C31" s="29">
        <v>41184.5</v>
      </c>
      <c r="D31" s="10">
        <f>+B31-C31</f>
        <v>-103</v>
      </c>
      <c r="E31" s="18"/>
    </row>
    <row r="32" spans="1:9" x14ac:dyDescent="0.3">
      <c r="A32" s="11"/>
      <c r="B32" s="29"/>
      <c r="C32" s="29"/>
      <c r="D32" s="29"/>
      <c r="E32" s="18"/>
      <c r="F32" s="11" t="s">
        <v>57</v>
      </c>
      <c r="G32" s="14">
        <v>2813091.1</v>
      </c>
      <c r="H32" s="14">
        <v>2813091.2</v>
      </c>
      <c r="I32" s="32">
        <f t="shared" ref="I32:I37" si="1">+G32-H32</f>
        <v>-0.10000000009313226</v>
      </c>
    </row>
    <row r="33" spans="1:9" x14ac:dyDescent="0.3">
      <c r="A33" s="11" t="s">
        <v>58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3">
      <c r="A34" s="11"/>
      <c r="B34" s="29"/>
      <c r="C34" s="29"/>
      <c r="D34" s="29"/>
      <c r="E34" s="18"/>
      <c r="F34" s="11" t="s">
        <v>60</v>
      </c>
      <c r="G34" s="14">
        <v>113389.2</v>
      </c>
      <c r="H34" s="14">
        <v>113389.09999999999</v>
      </c>
      <c r="I34" s="32">
        <f t="shared" si="1"/>
        <v>0.10000000000582077</v>
      </c>
    </row>
    <row r="35" spans="1:9" x14ac:dyDescent="0.3">
      <c r="A35" s="11" t="s">
        <v>61</v>
      </c>
      <c r="B35" s="29">
        <v>8294.2000000000007</v>
      </c>
      <c r="C35" s="29">
        <v>9623.5</v>
      </c>
      <c r="D35" s="10">
        <f>+B35-C35</f>
        <v>-1329.2999999999993</v>
      </c>
      <c r="E35" s="18"/>
      <c r="F35" s="11" t="s">
        <v>62</v>
      </c>
      <c r="G35" s="14">
        <v>18943.400000000001</v>
      </c>
      <c r="H35" s="14">
        <v>18943.5</v>
      </c>
      <c r="I35" s="34">
        <f t="shared" si="1"/>
        <v>-9.9999999998544808E-2</v>
      </c>
    </row>
    <row r="36" spans="1:9" x14ac:dyDescent="0.3">
      <c r="A36" s="11"/>
      <c r="B36" s="29"/>
      <c r="C36" s="29"/>
      <c r="D36" s="29"/>
      <c r="E36" s="18"/>
      <c r="F36" s="11" t="s">
        <v>63</v>
      </c>
      <c r="G36" s="14">
        <v>1009556.8</v>
      </c>
      <c r="H36" s="14">
        <v>586690.4</v>
      </c>
      <c r="I36" s="32">
        <f t="shared" si="1"/>
        <v>422866.4</v>
      </c>
    </row>
    <row r="37" spans="1:9" ht="16.2" x14ac:dyDescent="0.3">
      <c r="A37" s="11" t="s">
        <v>64</v>
      </c>
      <c r="B37" s="35">
        <v>2553.8000000000002</v>
      </c>
      <c r="C37" s="35">
        <v>2773.5</v>
      </c>
      <c r="D37" s="35">
        <f>+B37-C37</f>
        <v>-219.69999999999982</v>
      </c>
      <c r="E37" s="18"/>
      <c r="F37" s="11" t="s">
        <v>25</v>
      </c>
      <c r="G37" s="26">
        <v>28781.8</v>
      </c>
      <c r="H37" s="26">
        <v>422866.3</v>
      </c>
      <c r="I37" s="27">
        <f t="shared" si="1"/>
        <v>-394084.5</v>
      </c>
    </row>
    <row r="38" spans="1:9" x14ac:dyDescent="0.3">
      <c r="A38" s="11"/>
      <c r="B38" s="29"/>
      <c r="C38" s="29"/>
      <c r="D38" s="29"/>
      <c r="E38" s="18"/>
      <c r="G38" s="28"/>
    </row>
    <row r="39" spans="1:9" ht="16.2" x14ac:dyDescent="0.3">
      <c r="A39" s="11"/>
      <c r="B39" s="29"/>
      <c r="C39" s="29"/>
      <c r="D39" s="29"/>
      <c r="E39" s="18"/>
      <c r="F39" s="39" t="s">
        <v>65</v>
      </c>
      <c r="G39" s="40">
        <f>SUM(G32:G38)</f>
        <v>6964943.5000000009</v>
      </c>
      <c r="H39" s="40">
        <f>SUM(H32:H38)</f>
        <v>6936161.7000000002</v>
      </c>
      <c r="I39" s="40">
        <f>+G39-H39</f>
        <v>28781.800000000745</v>
      </c>
    </row>
    <row r="40" spans="1:9" ht="16.2" x14ac:dyDescent="0.3">
      <c r="A40" s="39" t="s">
        <v>66</v>
      </c>
      <c r="B40" s="41">
        <f>+B37+B35+B33+B31+B28+B22+B14+B12</f>
        <v>11326796.199999999</v>
      </c>
      <c r="C40" s="41">
        <f>+C37+C35+C33+C31+C28+C22+C14+C12</f>
        <v>11179823.800000001</v>
      </c>
      <c r="D40" s="41">
        <f>+B40-C40</f>
        <v>146972.39999999851</v>
      </c>
      <c r="E40" s="18"/>
      <c r="F40" s="39" t="s">
        <v>67</v>
      </c>
      <c r="G40" s="41">
        <f>+G28+G39</f>
        <v>11326796.200000001</v>
      </c>
      <c r="H40" s="41">
        <f>+H28+H39</f>
        <v>11179823.800000001</v>
      </c>
      <c r="I40" s="41">
        <f>+G40-H40</f>
        <v>146972.40000000037</v>
      </c>
    </row>
    <row r="41" spans="1:9" x14ac:dyDescent="0.3">
      <c r="E41" s="18"/>
    </row>
    <row r="42" spans="1:9" x14ac:dyDescent="0.3">
      <c r="B42" s="21"/>
    </row>
    <row r="43" spans="1:9" x14ac:dyDescent="0.3">
      <c r="B43" s="21"/>
    </row>
    <row r="49" s="5" customFormat="1" x14ac:dyDescent="0.3"/>
    <row r="50" s="5" customFormat="1" x14ac:dyDescent="0.3"/>
    <row r="51" s="5" customFormat="1" x14ac:dyDescent="0.3"/>
    <row r="52" s="5" customFormat="1" x14ac:dyDescent="0.3"/>
    <row r="53" s="5" customFormat="1" x14ac:dyDescent="0.3"/>
    <row r="54" s="5" customFormat="1" x14ac:dyDescent="0.3"/>
    <row r="55" s="5" customFormat="1" x14ac:dyDescent="0.3"/>
    <row r="56" s="5" customFormat="1" x14ac:dyDescent="0.3"/>
    <row r="60" s="5" customFormat="1" x14ac:dyDescent="0.3"/>
    <row r="61" s="5" customFormat="1" x14ac:dyDescent="0.3"/>
    <row r="62" s="5" customFormat="1" x14ac:dyDescent="0.3"/>
    <row r="63" s="5" customFormat="1" x14ac:dyDescent="0.3"/>
    <row r="64" s="5" customFormat="1" x14ac:dyDescent="0.3"/>
    <row r="65" s="5" customFormat="1" x14ac:dyDescent="0.3"/>
    <row r="66" s="5" customFormat="1" x14ac:dyDescent="0.3"/>
    <row r="67" s="5" customFormat="1" x14ac:dyDescent="0.3"/>
    <row r="68" s="5" customFormat="1" x14ac:dyDescent="0.3"/>
    <row r="69" s="5" customFormat="1" x14ac:dyDescent="0.3"/>
    <row r="70" s="5" customFormat="1" x14ac:dyDescent="0.3"/>
    <row r="71" s="5" customFormat="1" x14ac:dyDescent="0.3"/>
    <row r="72" s="5" customFormat="1" x14ac:dyDescent="0.3"/>
    <row r="73" s="5" customFormat="1" x14ac:dyDescent="0.3"/>
    <row r="74" s="5" customFormat="1" x14ac:dyDescent="0.3"/>
    <row r="75" s="5" customFormat="1" x14ac:dyDescent="0.3"/>
    <row r="76" s="5" customFormat="1" x14ac:dyDescent="0.3"/>
    <row r="77" s="5" customFormat="1" x14ac:dyDescent="0.3"/>
    <row r="78" s="5" customFormat="1" x14ac:dyDescent="0.3"/>
    <row r="79" s="5" customFormat="1" x14ac:dyDescent="0.3"/>
    <row r="80" s="5" customFormat="1" x14ac:dyDescent="0.3"/>
    <row r="81" s="5" customFormat="1" x14ac:dyDescent="0.3"/>
    <row r="82" s="5" customFormat="1" x14ac:dyDescent="0.3"/>
    <row r="83" s="5" customFormat="1" x14ac:dyDescent="0.3"/>
    <row r="84" s="5" customFormat="1" x14ac:dyDescent="0.3"/>
    <row r="85" s="5" customFormat="1" x14ac:dyDescent="0.3"/>
    <row r="86" s="5" customFormat="1" x14ac:dyDescent="0.3"/>
    <row r="87" s="5" customFormat="1" x14ac:dyDescent="0.3"/>
    <row r="88" s="5" customFormat="1" x14ac:dyDescent="0.3"/>
    <row r="89" s="5" customFormat="1" x14ac:dyDescent="0.3"/>
    <row r="90" s="5" customFormat="1" x14ac:dyDescent="0.3"/>
    <row r="91" s="5" customFormat="1" x14ac:dyDescent="0.3"/>
    <row r="92" s="5" customFormat="1" x14ac:dyDescent="0.3"/>
    <row r="93" s="5" customFormat="1" x14ac:dyDescent="0.3"/>
    <row r="94" s="5" customFormat="1" x14ac:dyDescent="0.3"/>
    <row r="95" s="5" customFormat="1" x14ac:dyDescent="0.3"/>
    <row r="96" s="5" customFormat="1" x14ac:dyDescent="0.3"/>
    <row r="97" s="5" customFormat="1" x14ac:dyDescent="0.3"/>
    <row r="98" s="5" customFormat="1" x14ac:dyDescent="0.3"/>
    <row r="99" s="5" customFormat="1" x14ac:dyDescent="0.3"/>
    <row r="100" s="5" customFormat="1" x14ac:dyDescent="0.3"/>
    <row r="101" s="5" customFormat="1" x14ac:dyDescent="0.3"/>
    <row r="102" s="5" customFormat="1" x14ac:dyDescent="0.3"/>
    <row r="103" s="5" customFormat="1" x14ac:dyDescent="0.3"/>
    <row r="104" s="5" customFormat="1" x14ac:dyDescent="0.3"/>
    <row r="105" s="5" customFormat="1" x14ac:dyDescent="0.3"/>
    <row r="106" s="5" customFormat="1" x14ac:dyDescent="0.3"/>
    <row r="107" s="5" customFormat="1" x14ac:dyDescent="0.3"/>
    <row r="108" s="5" customFormat="1" x14ac:dyDescent="0.3"/>
    <row r="109" s="5" customFormat="1" x14ac:dyDescent="0.3"/>
    <row r="110" s="5" customFormat="1" x14ac:dyDescent="0.3"/>
    <row r="111" s="5" customFormat="1" x14ac:dyDescent="0.3"/>
    <row r="112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24A0C-9F82-44BE-91F4-24324643271F}">
  <dimension ref="A1:I145"/>
  <sheetViews>
    <sheetView topLeftCell="A3" workbookViewId="0">
      <selection activeCell="C42" sqref="C42"/>
    </sheetView>
  </sheetViews>
  <sheetFormatPr baseColWidth="10" defaultColWidth="8" defaultRowHeight="14.4" x14ac:dyDescent="0.3"/>
  <cols>
    <col min="1" max="1" width="87" style="5" customWidth="1"/>
    <col min="2" max="2" width="6.77734375" style="77" customWidth="1"/>
    <col min="3" max="3" width="28.21875" style="5" customWidth="1"/>
    <col min="4" max="4" width="13" style="5" bestFit="1" customWidth="1"/>
    <col min="5" max="5" width="21.5546875" style="5" bestFit="1" customWidth="1"/>
    <col min="6" max="6" width="12.21875" style="5" bestFit="1" customWidth="1"/>
    <col min="7" max="7" width="15.77734375" style="5" customWidth="1"/>
    <col min="8" max="16384" width="8" style="5"/>
  </cols>
  <sheetData>
    <row r="1" spans="1:9" s="4" customFormat="1" ht="17.399999999999999" x14ac:dyDescent="0.3">
      <c r="A1" s="2" t="s">
        <v>0</v>
      </c>
      <c r="B1" s="3"/>
      <c r="C1" s="3"/>
    </row>
    <row r="2" spans="1:9" s="4" customFormat="1" ht="17.399999999999999" x14ac:dyDescent="0.3">
      <c r="A2" s="2" t="s">
        <v>1</v>
      </c>
      <c r="B2" s="3"/>
      <c r="C2" s="3"/>
    </row>
    <row r="3" spans="1:9" x14ac:dyDescent="0.3">
      <c r="A3" s="2"/>
      <c r="B3" s="2"/>
      <c r="C3" s="2"/>
    </row>
    <row r="4" spans="1:9" s="7" customFormat="1" x14ac:dyDescent="0.3">
      <c r="A4" s="2" t="s">
        <v>2</v>
      </c>
      <c r="B4" s="6"/>
      <c r="C4" s="6"/>
    </row>
    <row r="5" spans="1:9" s="7" customFormat="1" x14ac:dyDescent="0.3">
      <c r="A5" s="2" t="s">
        <v>75</v>
      </c>
      <c r="B5" s="6"/>
      <c r="C5" s="6"/>
    </row>
    <row r="6" spans="1:9" s="6" customFormat="1" x14ac:dyDescent="0.3">
      <c r="A6" s="46" t="s">
        <v>3</v>
      </c>
      <c r="B6" s="9"/>
      <c r="C6" s="9"/>
    </row>
    <row r="7" spans="1:9" s="2" customFormat="1" x14ac:dyDescent="0.3">
      <c r="B7" s="48"/>
    </row>
    <row r="8" spans="1:9" s="2" customFormat="1" x14ac:dyDescent="0.3">
      <c r="B8" s="48"/>
    </row>
    <row r="9" spans="1:9" x14ac:dyDescent="0.3">
      <c r="B9" s="48"/>
      <c r="C9" s="59">
        <v>46054</v>
      </c>
    </row>
    <row r="11" spans="1:9" x14ac:dyDescent="0.3">
      <c r="A11" s="5" t="s">
        <v>4</v>
      </c>
    </row>
    <row r="12" spans="1:9" x14ac:dyDescent="0.3">
      <c r="A12" s="54" t="s">
        <v>5</v>
      </c>
      <c r="C12" s="10">
        <v>70968.600000000006</v>
      </c>
    </row>
    <row r="13" spans="1:9" x14ac:dyDescent="0.3">
      <c r="A13" s="54" t="s">
        <v>6</v>
      </c>
      <c r="C13" s="10">
        <v>-0.8</v>
      </c>
      <c r="G13" s="60"/>
      <c r="I13" s="61"/>
    </row>
    <row r="14" spans="1:9" x14ac:dyDescent="0.3">
      <c r="A14" s="54" t="s">
        <v>7</v>
      </c>
      <c r="C14" s="10">
        <v>7330.4</v>
      </c>
    </row>
    <row r="15" spans="1:9" ht="13.5" customHeight="1" x14ac:dyDescent="0.3">
      <c r="A15" s="54" t="s">
        <v>8</v>
      </c>
      <c r="C15" s="22">
        <v>812.2</v>
      </c>
      <c r="G15" s="60"/>
    </row>
    <row r="16" spans="1:9" ht="13.5" customHeight="1" x14ac:dyDescent="0.3">
      <c r="A16" s="51"/>
      <c r="C16" s="12">
        <f>SUM(C12:C15)</f>
        <v>79110.399999999994</v>
      </c>
      <c r="G16" s="60"/>
    </row>
    <row r="17" spans="1:7" x14ac:dyDescent="0.3">
      <c r="A17" s="53"/>
      <c r="C17" s="10"/>
    </row>
    <row r="18" spans="1:7" x14ac:dyDescent="0.3">
      <c r="A18" s="11" t="s">
        <v>9</v>
      </c>
      <c r="G18" s="60"/>
    </row>
    <row r="19" spans="1:7" x14ac:dyDescent="0.3">
      <c r="A19" s="54" t="s">
        <v>10</v>
      </c>
      <c r="C19" s="10">
        <v>12047.8</v>
      </c>
    </row>
    <row r="20" spans="1:7" x14ac:dyDescent="0.3">
      <c r="A20" s="54" t="s">
        <v>11</v>
      </c>
      <c r="C20" s="10">
        <v>5915.8</v>
      </c>
    </row>
    <row r="21" spans="1:7" ht="16.2" x14ac:dyDescent="0.3">
      <c r="A21" s="54" t="s">
        <v>12</v>
      </c>
      <c r="C21" s="22">
        <v>31.6</v>
      </c>
      <c r="G21" s="60"/>
    </row>
    <row r="22" spans="1:7" x14ac:dyDescent="0.3">
      <c r="A22" s="11"/>
      <c r="C22" s="12">
        <f>SUM(C19:C21)</f>
        <v>17995.199999999997</v>
      </c>
      <c r="G22" s="60"/>
    </row>
    <row r="23" spans="1:7" x14ac:dyDescent="0.3">
      <c r="A23" s="11"/>
      <c r="C23" s="10"/>
    </row>
    <row r="24" spans="1:7" x14ac:dyDescent="0.3">
      <c r="A24" s="11" t="s">
        <v>13</v>
      </c>
      <c r="C24" s="10">
        <f>SUM(C16-C22)</f>
        <v>61115.199999999997</v>
      </c>
      <c r="D24" s="62"/>
    </row>
    <row r="25" spans="1:7" x14ac:dyDescent="0.3">
      <c r="A25" s="11"/>
      <c r="C25" s="10"/>
      <c r="G25" s="84"/>
    </row>
    <row r="26" spans="1:7" x14ac:dyDescent="0.3">
      <c r="A26" s="11" t="s">
        <v>14</v>
      </c>
      <c r="C26" s="10"/>
      <c r="G26" s="84"/>
    </row>
    <row r="27" spans="1:7" ht="16.2" x14ac:dyDescent="0.3">
      <c r="A27" s="11" t="s">
        <v>15</v>
      </c>
      <c r="C27" s="22">
        <v>63796.4</v>
      </c>
      <c r="E27" s="36"/>
    </row>
    <row r="28" spans="1:7" x14ac:dyDescent="0.3">
      <c r="A28" s="11"/>
      <c r="C28" s="10"/>
      <c r="E28" s="36"/>
    </row>
    <row r="29" spans="1:7" x14ac:dyDescent="0.3">
      <c r="A29" s="11" t="s">
        <v>16</v>
      </c>
      <c r="C29" s="10">
        <f>+C24-C27</f>
        <v>-2681.2000000000044</v>
      </c>
      <c r="E29" s="63"/>
    </row>
    <row r="30" spans="1:7" x14ac:dyDescent="0.3">
      <c r="A30" s="11"/>
      <c r="C30" s="10"/>
    </row>
    <row r="32" spans="1:7" x14ac:dyDescent="0.3">
      <c r="A32" s="11"/>
      <c r="C32" s="10"/>
      <c r="E32" s="64"/>
      <c r="F32" s="65"/>
      <c r="G32" s="65"/>
    </row>
    <row r="33" spans="1:7" x14ac:dyDescent="0.3">
      <c r="A33" s="11" t="s">
        <v>17</v>
      </c>
      <c r="C33" s="10">
        <v>21469</v>
      </c>
      <c r="E33" s="66"/>
      <c r="F33" s="67"/>
      <c r="G33" s="67"/>
    </row>
    <row r="34" spans="1:7" x14ac:dyDescent="0.3">
      <c r="A34" s="11" t="s">
        <v>18</v>
      </c>
      <c r="C34" s="10">
        <v>99.4</v>
      </c>
      <c r="E34" s="66"/>
      <c r="F34" s="67"/>
      <c r="G34" s="67"/>
    </row>
    <row r="35" spans="1:7" x14ac:dyDescent="0.3">
      <c r="A35" s="11"/>
      <c r="C35" s="10"/>
      <c r="E35" s="66"/>
      <c r="F35" s="67"/>
      <c r="G35" s="67"/>
    </row>
    <row r="36" spans="1:7" x14ac:dyDescent="0.3">
      <c r="A36" s="11" t="s">
        <v>19</v>
      </c>
      <c r="C36" s="10">
        <v>46284.5</v>
      </c>
      <c r="E36" s="66"/>
      <c r="F36" s="68"/>
      <c r="G36" s="68"/>
    </row>
    <row r="37" spans="1:7" x14ac:dyDescent="0.3">
      <c r="A37" s="11"/>
      <c r="C37" s="10"/>
      <c r="E37" s="66"/>
      <c r="F37" s="67"/>
      <c r="G37" s="67"/>
    </row>
    <row r="38" spans="1:7" x14ac:dyDescent="0.3">
      <c r="A38" s="11" t="s">
        <v>20</v>
      </c>
      <c r="E38" s="66"/>
      <c r="F38" s="68"/>
      <c r="G38" s="68"/>
    </row>
    <row r="39" spans="1:7" x14ac:dyDescent="0.3">
      <c r="A39" s="11" t="s">
        <v>21</v>
      </c>
      <c r="C39" s="10">
        <v>2132.6999999999998</v>
      </c>
      <c r="E39" s="66"/>
      <c r="F39" s="68"/>
      <c r="G39" s="68"/>
    </row>
    <row r="40" spans="1:7" x14ac:dyDescent="0.3">
      <c r="A40" s="11" t="s">
        <v>22</v>
      </c>
      <c r="C40" s="10">
        <v>1663.8</v>
      </c>
      <c r="E40" s="66"/>
      <c r="F40" s="67"/>
      <c r="G40" s="68"/>
    </row>
    <row r="41" spans="1:7" x14ac:dyDescent="0.3">
      <c r="A41" s="11" t="s">
        <v>23</v>
      </c>
      <c r="C41" s="10">
        <v>16922.900000000001</v>
      </c>
      <c r="E41" s="66"/>
      <c r="F41" s="67"/>
      <c r="G41" s="67"/>
    </row>
    <row r="42" spans="1:7" ht="16.2" x14ac:dyDescent="0.3">
      <c r="A42" s="11" t="s">
        <v>24</v>
      </c>
      <c r="C42" s="50">
        <v>17715.5</v>
      </c>
      <c r="D42" s="28"/>
      <c r="E42" s="66"/>
      <c r="F42" s="69"/>
      <c r="G42" s="69"/>
    </row>
    <row r="43" spans="1:7" x14ac:dyDescent="0.3">
      <c r="A43" s="11"/>
      <c r="C43" s="10">
        <f>SUM(C39:C42)</f>
        <v>38434.9</v>
      </c>
      <c r="E43" s="66"/>
      <c r="F43" s="68"/>
      <c r="G43" s="68"/>
    </row>
    <row r="44" spans="1:7" x14ac:dyDescent="0.3">
      <c r="A44" s="11"/>
      <c r="C44" s="10"/>
      <c r="E44" s="70"/>
      <c r="F44" s="71"/>
      <c r="G44" s="71"/>
    </row>
    <row r="45" spans="1:7" x14ac:dyDescent="0.3">
      <c r="A45" s="11" t="s">
        <v>25</v>
      </c>
      <c r="C45" s="10">
        <f>+C29+C33+C34+C36-C43</f>
        <v>26736.799999999996</v>
      </c>
      <c r="D45" s="11"/>
      <c r="E45" s="72"/>
      <c r="F45" s="68"/>
      <c r="G45" s="68"/>
    </row>
    <row r="46" spans="1:7" s="11" customFormat="1" x14ac:dyDescent="0.3">
      <c r="B46" s="77"/>
      <c r="C46" s="10"/>
      <c r="E46" s="73"/>
      <c r="F46" s="74"/>
    </row>
    <row r="47" spans="1:7" s="11" customFormat="1" x14ac:dyDescent="0.3">
      <c r="A47" s="11" t="s">
        <v>26</v>
      </c>
      <c r="B47" s="77"/>
      <c r="C47" s="10"/>
    </row>
    <row r="48" spans="1:7" s="11" customFormat="1" ht="16.2" x14ac:dyDescent="0.3">
      <c r="A48" s="11" t="s">
        <v>27</v>
      </c>
      <c r="B48" s="77"/>
      <c r="C48" s="22">
        <v>0</v>
      </c>
      <c r="E48" s="73"/>
    </row>
    <row r="49" spans="1:3" s="11" customFormat="1" x14ac:dyDescent="0.3">
      <c r="A49" s="55"/>
      <c r="B49" s="77"/>
      <c r="C49" s="10"/>
    </row>
    <row r="50" spans="1:3" s="11" customFormat="1" ht="16.2" x14ac:dyDescent="0.3">
      <c r="A50" s="11" t="s">
        <v>28</v>
      </c>
      <c r="B50" s="48"/>
      <c r="C50" s="75">
        <f>+C45+C48</f>
        <v>26736.799999999996</v>
      </c>
    </row>
    <row r="51" spans="1:3" s="11" customFormat="1" x14ac:dyDescent="0.3">
      <c r="B51" s="77"/>
      <c r="C51" s="10"/>
    </row>
    <row r="54" spans="1:3" x14ac:dyDescent="0.3">
      <c r="C54" s="76"/>
    </row>
    <row r="61" spans="1:3" x14ac:dyDescent="0.3">
      <c r="C61" s="18"/>
    </row>
    <row r="62" spans="1:3" x14ac:dyDescent="0.3">
      <c r="C62" s="18"/>
    </row>
    <row r="63" spans="1:3" x14ac:dyDescent="0.3">
      <c r="C63" s="18"/>
    </row>
    <row r="64" spans="1:3" x14ac:dyDescent="0.3">
      <c r="C64" s="18"/>
    </row>
    <row r="65" spans="1:3" x14ac:dyDescent="0.3">
      <c r="C65" s="18"/>
    </row>
    <row r="66" spans="1:3" x14ac:dyDescent="0.3">
      <c r="C66" s="18"/>
    </row>
    <row r="67" spans="1:3" s="11" customFormat="1" x14ac:dyDescent="0.3">
      <c r="A67" s="5"/>
      <c r="B67" s="77"/>
      <c r="C67" s="18"/>
    </row>
    <row r="68" spans="1:3" x14ac:dyDescent="0.3">
      <c r="C68" s="18"/>
    </row>
    <row r="69" spans="1:3" x14ac:dyDescent="0.3">
      <c r="C69" s="18"/>
    </row>
    <row r="70" spans="1:3" x14ac:dyDescent="0.3">
      <c r="C70" s="18"/>
    </row>
    <row r="71" spans="1:3" x14ac:dyDescent="0.3">
      <c r="C71" s="18"/>
    </row>
    <row r="72" spans="1:3" x14ac:dyDescent="0.3">
      <c r="C72" s="18"/>
    </row>
    <row r="73" spans="1:3" x14ac:dyDescent="0.3">
      <c r="C73" s="18"/>
    </row>
    <row r="74" spans="1:3" x14ac:dyDescent="0.3">
      <c r="C74" s="18"/>
    </row>
    <row r="75" spans="1:3" x14ac:dyDescent="0.3">
      <c r="C75" s="18"/>
    </row>
    <row r="76" spans="1:3" x14ac:dyDescent="0.3">
      <c r="C76" s="18"/>
    </row>
    <row r="77" spans="1:3" x14ac:dyDescent="0.3">
      <c r="C77" s="18"/>
    </row>
    <row r="78" spans="1:3" x14ac:dyDescent="0.3">
      <c r="C78" s="18"/>
    </row>
    <row r="79" spans="1:3" x14ac:dyDescent="0.3">
      <c r="C79" s="18"/>
    </row>
    <row r="80" spans="1:3" x14ac:dyDescent="0.3">
      <c r="C80" s="18"/>
    </row>
    <row r="81" spans="3:3" x14ac:dyDescent="0.3">
      <c r="C81" s="18"/>
    </row>
    <row r="82" spans="3:3" x14ac:dyDescent="0.3">
      <c r="C82" s="18"/>
    </row>
    <row r="83" spans="3:3" x14ac:dyDescent="0.3">
      <c r="C83" s="18"/>
    </row>
    <row r="84" spans="3:3" x14ac:dyDescent="0.3">
      <c r="C84" s="18"/>
    </row>
    <row r="85" spans="3:3" x14ac:dyDescent="0.3">
      <c r="C85" s="18"/>
    </row>
    <row r="86" spans="3:3" x14ac:dyDescent="0.3">
      <c r="C86" s="18"/>
    </row>
    <row r="87" spans="3:3" x14ac:dyDescent="0.3">
      <c r="C87" s="18"/>
    </row>
    <row r="88" spans="3:3" x14ac:dyDescent="0.3">
      <c r="C88" s="18"/>
    </row>
    <row r="89" spans="3:3" x14ac:dyDescent="0.3">
      <c r="C89" s="18"/>
    </row>
    <row r="90" spans="3:3" x14ac:dyDescent="0.3">
      <c r="C90" s="18"/>
    </row>
    <row r="91" spans="3:3" x14ac:dyDescent="0.3">
      <c r="C91" s="18"/>
    </row>
    <row r="92" spans="3:3" x14ac:dyDescent="0.3">
      <c r="C92" s="18"/>
    </row>
    <row r="93" spans="3:3" x14ac:dyDescent="0.3">
      <c r="C93" s="18"/>
    </row>
    <row r="94" spans="3:3" x14ac:dyDescent="0.3">
      <c r="C94" s="18"/>
    </row>
    <row r="95" spans="3:3" x14ac:dyDescent="0.3">
      <c r="C95" s="18"/>
    </row>
    <row r="96" spans="3:3" x14ac:dyDescent="0.3">
      <c r="C96" s="18"/>
    </row>
    <row r="97" spans="3:3" x14ac:dyDescent="0.3">
      <c r="C97" s="18"/>
    </row>
    <row r="98" spans="3:3" x14ac:dyDescent="0.3">
      <c r="C98" s="18"/>
    </row>
    <row r="99" spans="3:3" x14ac:dyDescent="0.3">
      <c r="C99" s="18"/>
    </row>
    <row r="100" spans="3:3" x14ac:dyDescent="0.3">
      <c r="C100" s="18"/>
    </row>
    <row r="101" spans="3:3" x14ac:dyDescent="0.3">
      <c r="C101" s="18"/>
    </row>
    <row r="102" spans="3:3" x14ac:dyDescent="0.3">
      <c r="C102" s="18"/>
    </row>
    <row r="103" spans="3:3" x14ac:dyDescent="0.3">
      <c r="C103" s="18"/>
    </row>
    <row r="104" spans="3:3" x14ac:dyDescent="0.3">
      <c r="C104" s="18"/>
    </row>
    <row r="105" spans="3:3" x14ac:dyDescent="0.3">
      <c r="C105" s="18"/>
    </row>
    <row r="106" spans="3:3" x14ac:dyDescent="0.3">
      <c r="C106" s="18"/>
    </row>
    <row r="107" spans="3:3" x14ac:dyDescent="0.3">
      <c r="C107" s="18"/>
    </row>
    <row r="108" spans="3:3" x14ac:dyDescent="0.3">
      <c r="C108" s="18"/>
    </row>
    <row r="109" spans="3:3" x14ac:dyDescent="0.3">
      <c r="C109" s="18"/>
    </row>
    <row r="110" spans="3:3" x14ac:dyDescent="0.3">
      <c r="C110" s="18"/>
    </row>
    <row r="111" spans="3:3" x14ac:dyDescent="0.3">
      <c r="C111" s="18"/>
    </row>
    <row r="112" spans="3:3" x14ac:dyDescent="0.3">
      <c r="C112" s="18"/>
    </row>
    <row r="113" spans="3:3" x14ac:dyDescent="0.3">
      <c r="C113" s="18"/>
    </row>
    <row r="114" spans="3:3" x14ac:dyDescent="0.3">
      <c r="C114" s="18"/>
    </row>
    <row r="115" spans="3:3" x14ac:dyDescent="0.3">
      <c r="C115" s="18"/>
    </row>
    <row r="116" spans="3:3" x14ac:dyDescent="0.3">
      <c r="C116" s="18"/>
    </row>
    <row r="117" spans="3:3" x14ac:dyDescent="0.3">
      <c r="C117" s="18"/>
    </row>
    <row r="118" spans="3:3" x14ac:dyDescent="0.3">
      <c r="C118" s="18"/>
    </row>
    <row r="119" spans="3:3" x14ac:dyDescent="0.3">
      <c r="C119" s="18"/>
    </row>
    <row r="120" spans="3:3" x14ac:dyDescent="0.3">
      <c r="C120" s="18"/>
    </row>
    <row r="121" spans="3:3" x14ac:dyDescent="0.3">
      <c r="C121" s="18"/>
    </row>
    <row r="122" spans="3:3" x14ac:dyDescent="0.3">
      <c r="C122" s="18"/>
    </row>
    <row r="123" spans="3:3" x14ac:dyDescent="0.3">
      <c r="C123" s="18"/>
    </row>
    <row r="124" spans="3:3" x14ac:dyDescent="0.3">
      <c r="C124" s="18"/>
    </row>
    <row r="125" spans="3:3" x14ac:dyDescent="0.3">
      <c r="C125" s="18"/>
    </row>
    <row r="126" spans="3:3" x14ac:dyDescent="0.3">
      <c r="C126" s="18"/>
    </row>
    <row r="127" spans="3:3" x14ac:dyDescent="0.3">
      <c r="C127" s="18"/>
    </row>
    <row r="128" spans="3:3" x14ac:dyDescent="0.3">
      <c r="C128" s="18"/>
    </row>
    <row r="129" spans="3:3" x14ac:dyDescent="0.3">
      <c r="C129" s="18"/>
    </row>
    <row r="130" spans="3:3" x14ac:dyDescent="0.3">
      <c r="C130" s="18"/>
    </row>
    <row r="131" spans="3:3" x14ac:dyDescent="0.3">
      <c r="C131" s="18"/>
    </row>
    <row r="132" spans="3:3" x14ac:dyDescent="0.3">
      <c r="C132" s="18"/>
    </row>
    <row r="133" spans="3:3" x14ac:dyDescent="0.3">
      <c r="C133" s="18"/>
    </row>
    <row r="134" spans="3:3" x14ac:dyDescent="0.3">
      <c r="C134" s="18"/>
    </row>
    <row r="135" spans="3:3" x14ac:dyDescent="0.3">
      <c r="C135" s="18"/>
    </row>
    <row r="136" spans="3:3" x14ac:dyDescent="0.3">
      <c r="C136" s="18"/>
    </row>
    <row r="137" spans="3:3" x14ac:dyDescent="0.3">
      <c r="C137" s="18"/>
    </row>
    <row r="138" spans="3:3" x14ac:dyDescent="0.3">
      <c r="C138" s="18"/>
    </row>
    <row r="139" spans="3:3" x14ac:dyDescent="0.3">
      <c r="C139" s="18"/>
    </row>
    <row r="140" spans="3:3" x14ac:dyDescent="0.3">
      <c r="C140" s="18"/>
    </row>
    <row r="141" spans="3:3" x14ac:dyDescent="0.3">
      <c r="C141" s="18"/>
    </row>
    <row r="142" spans="3:3" x14ac:dyDescent="0.3">
      <c r="C142" s="18"/>
    </row>
    <row r="143" spans="3:3" x14ac:dyDescent="0.3">
      <c r="C143" s="18"/>
    </row>
    <row r="144" spans="3:3" x14ac:dyDescent="0.3">
      <c r="C144" s="18"/>
    </row>
    <row r="145" spans="3:3" x14ac:dyDescent="0.3">
      <c r="C145" s="18"/>
    </row>
  </sheetData>
  <mergeCells count="1">
    <mergeCell ref="G25:G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6299F-90D5-446D-AA78-DAF37994B16F}">
  <dimension ref="A1:I144"/>
  <sheetViews>
    <sheetView topLeftCell="B25" workbookViewId="0">
      <selection activeCell="B15" sqref="B15"/>
    </sheetView>
  </sheetViews>
  <sheetFormatPr baseColWidth="10" defaultColWidth="8" defaultRowHeight="14.4" x14ac:dyDescent="0.3"/>
  <cols>
    <col min="1" max="1" width="71.21875" style="5" customWidth="1"/>
    <col min="2" max="2" width="24.77734375" style="5" bestFit="1" customWidth="1"/>
    <col min="3" max="3" width="20.77734375" style="5" customWidth="1"/>
    <col min="4" max="4" width="17.21875" style="5" bestFit="1" customWidth="1"/>
    <col min="5" max="5" width="4.77734375" style="5" customWidth="1"/>
    <col min="6" max="6" width="55.21875" style="5" customWidth="1"/>
    <col min="7" max="7" width="23.21875" style="5" bestFit="1" customWidth="1"/>
    <col min="8" max="8" width="19.21875" style="5" customWidth="1"/>
    <col min="9" max="9" width="15.77734375" style="5" customWidth="1"/>
    <col min="10" max="16384" width="8" style="5"/>
  </cols>
  <sheetData>
    <row r="1" spans="1:9" s="4" customFormat="1" ht="17.399999999999999" x14ac:dyDescent="0.3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7.399999999999999" x14ac:dyDescent="0.3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x14ac:dyDescent="0.3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x14ac:dyDescent="0.3">
      <c r="A4" s="38" t="s">
        <v>76</v>
      </c>
      <c r="B4" s="6"/>
      <c r="C4" s="6"/>
      <c r="D4" s="6"/>
      <c r="E4" s="6"/>
      <c r="F4" s="6"/>
      <c r="G4" s="6"/>
      <c r="H4" s="6"/>
      <c r="I4" s="6"/>
    </row>
    <row r="5" spans="1:9" s="6" customFormat="1" x14ac:dyDescent="0.3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3"/>
    <row r="7" spans="1:9" s="2" customFormat="1" x14ac:dyDescent="0.3"/>
    <row r="9" spans="1:9" x14ac:dyDescent="0.3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28.8" x14ac:dyDescent="0.3">
      <c r="A10" s="37" t="s">
        <v>32</v>
      </c>
      <c r="B10" s="42" t="s">
        <v>77</v>
      </c>
      <c r="C10" s="42" t="s">
        <v>73</v>
      </c>
      <c r="D10" s="42" t="s">
        <v>33</v>
      </c>
      <c r="F10" s="37" t="s">
        <v>34</v>
      </c>
      <c r="G10" s="42" t="s">
        <v>77</v>
      </c>
      <c r="H10" s="42" t="s">
        <v>73</v>
      </c>
      <c r="I10" s="42" t="s">
        <v>33</v>
      </c>
    </row>
    <row r="11" spans="1:9" x14ac:dyDescent="0.3">
      <c r="D11" s="10"/>
    </row>
    <row r="12" spans="1:9" x14ac:dyDescent="0.3">
      <c r="A12" s="11" t="s">
        <v>35</v>
      </c>
      <c r="B12" s="12">
        <v>270459.90000000002</v>
      </c>
      <c r="C12" s="12">
        <v>298796.90000000002</v>
      </c>
      <c r="D12" s="12">
        <f>+B12-C12</f>
        <v>-28337</v>
      </c>
      <c r="F12" s="13" t="s">
        <v>36</v>
      </c>
      <c r="G12" s="14">
        <f>+G14+G15+G16</f>
        <v>800333.70000000007</v>
      </c>
      <c r="H12" s="14">
        <f>+H14+H15+H16</f>
        <v>795914.70000000007</v>
      </c>
      <c r="I12" s="17">
        <f>+G12-H12</f>
        <v>4419</v>
      </c>
    </row>
    <row r="13" spans="1:9" x14ac:dyDescent="0.3">
      <c r="A13" s="11"/>
      <c r="B13" s="10"/>
      <c r="C13" s="10"/>
      <c r="D13" s="10"/>
    </row>
    <row r="14" spans="1:9" x14ac:dyDescent="0.3">
      <c r="A14" s="11" t="s">
        <v>37</v>
      </c>
      <c r="B14" s="16">
        <f>SUM(B16:B20)</f>
        <v>1001611.6</v>
      </c>
      <c r="C14" s="16">
        <f>SUM(C16:C20)</f>
        <v>1006270.7</v>
      </c>
      <c r="D14" s="16">
        <f>+B14-C14</f>
        <v>-4659.0999999999767</v>
      </c>
      <c r="F14" s="13" t="s">
        <v>38</v>
      </c>
      <c r="G14" s="12">
        <v>1001.3</v>
      </c>
      <c r="H14" s="12">
        <v>1001.3</v>
      </c>
      <c r="I14" s="17">
        <f>+G12-H12</f>
        <v>4419</v>
      </c>
    </row>
    <row r="15" spans="1:9" x14ac:dyDescent="0.3">
      <c r="A15" s="11"/>
      <c r="B15" s="16"/>
      <c r="C15" s="16"/>
      <c r="D15" s="10"/>
      <c r="E15" s="18"/>
      <c r="F15" s="5" t="s">
        <v>39</v>
      </c>
      <c r="G15" s="14">
        <v>104651.1</v>
      </c>
      <c r="H15" s="14">
        <v>104619.5</v>
      </c>
      <c r="I15" s="15"/>
    </row>
    <row r="16" spans="1:9" x14ac:dyDescent="0.3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694681.3</v>
      </c>
      <c r="H16" s="10">
        <v>690293.9</v>
      </c>
      <c r="I16" s="17">
        <f>+G16-H16</f>
        <v>4387.4000000000233</v>
      </c>
    </row>
    <row r="17" spans="1:9" x14ac:dyDescent="0.3">
      <c r="A17" s="11" t="s">
        <v>42</v>
      </c>
      <c r="B17" s="20">
        <v>1070.7</v>
      </c>
      <c r="C17" s="20">
        <v>1065.0999999999999</v>
      </c>
      <c r="D17" s="10">
        <f t="shared" ref="D17:D18" si="0">+B17-C17</f>
        <v>5.6000000000001364</v>
      </c>
      <c r="E17" s="18"/>
      <c r="G17" s="10"/>
      <c r="H17" s="10"/>
      <c r="I17" s="19"/>
    </row>
    <row r="18" spans="1:9" x14ac:dyDescent="0.3">
      <c r="A18" s="5" t="s">
        <v>43</v>
      </c>
      <c r="B18" s="20">
        <v>1000540.9</v>
      </c>
      <c r="C18" s="20">
        <v>1005205.6</v>
      </c>
      <c r="D18" s="10">
        <f t="shared" si="0"/>
        <v>-4664.6999999999534</v>
      </c>
      <c r="E18" s="18"/>
      <c r="F18" s="1" t="s">
        <v>44</v>
      </c>
      <c r="G18" s="10">
        <v>1570396.7</v>
      </c>
      <c r="H18" s="10">
        <v>1558035.3</v>
      </c>
      <c r="I18" s="10">
        <f>+G18-H18</f>
        <v>12361.399999999907</v>
      </c>
    </row>
    <row r="19" spans="1:9" x14ac:dyDescent="0.3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6.2" x14ac:dyDescent="0.3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58605.8</v>
      </c>
      <c r="H20" s="10">
        <v>45185.4</v>
      </c>
      <c r="I20" s="10">
        <f>+G20-H20</f>
        <v>13420.400000000001</v>
      </c>
    </row>
    <row r="21" spans="1:9" ht="14.25" customHeight="1" x14ac:dyDescent="0.3">
      <c r="A21" s="11"/>
      <c r="B21" s="16"/>
      <c r="C21" s="16"/>
      <c r="D21" s="25"/>
      <c r="G21" s="10"/>
      <c r="H21" s="10"/>
      <c r="I21" s="10"/>
    </row>
    <row r="22" spans="1:9" x14ac:dyDescent="0.3">
      <c r="A22" s="11" t="s">
        <v>48</v>
      </c>
      <c r="B22" s="10">
        <f>+B24+B26</f>
        <v>9766336.5</v>
      </c>
      <c r="C22" s="10">
        <f>SUM(C24:C26)</f>
        <v>9716873.1999999993</v>
      </c>
      <c r="D22" s="10">
        <f>+B22-C22</f>
        <v>49463.300000000745</v>
      </c>
      <c r="E22" s="18"/>
      <c r="F22" s="1" t="s">
        <v>49</v>
      </c>
      <c r="G22" s="14">
        <v>2017</v>
      </c>
      <c r="H22" s="14">
        <v>2229</v>
      </c>
      <c r="I22" s="10">
        <f>+G22-H22</f>
        <v>-212</v>
      </c>
    </row>
    <row r="23" spans="1:9" x14ac:dyDescent="0.3">
      <c r="A23" s="11"/>
      <c r="B23" s="10"/>
      <c r="C23" s="10"/>
      <c r="D23" s="10"/>
      <c r="G23" s="10"/>
      <c r="H23" s="10"/>
      <c r="I23" s="10"/>
    </row>
    <row r="24" spans="1:9" x14ac:dyDescent="0.3">
      <c r="A24" s="13" t="s">
        <v>50</v>
      </c>
      <c r="B24" s="10">
        <v>12440320.4</v>
      </c>
      <c r="C24" s="10">
        <v>12330391.6</v>
      </c>
      <c r="D24" s="10">
        <f>+B24-C24</f>
        <v>109928.80000000075</v>
      </c>
      <c r="E24" s="18"/>
      <c r="F24" s="11" t="s">
        <v>51</v>
      </c>
      <c r="G24" s="10">
        <v>1114</v>
      </c>
      <c r="H24" s="10">
        <v>1114</v>
      </c>
      <c r="I24" s="10">
        <f>+G24-H24</f>
        <v>0</v>
      </c>
    </row>
    <row r="25" spans="1:9" x14ac:dyDescent="0.3">
      <c r="A25" s="11"/>
      <c r="B25" s="10"/>
      <c r="C25" s="10"/>
      <c r="D25" s="10"/>
      <c r="F25" s="11"/>
      <c r="G25" s="10"/>
      <c r="H25" s="10"/>
      <c r="I25" s="10"/>
    </row>
    <row r="26" spans="1:9" ht="16.2" x14ac:dyDescent="0.3">
      <c r="A26" s="11" t="s">
        <v>52</v>
      </c>
      <c r="B26" s="10">
        <v>-2673983.9</v>
      </c>
      <c r="C26" s="10">
        <v>-2613518.4</v>
      </c>
      <c r="D26" s="10">
        <f>+B26-C26</f>
        <v>-60465.5</v>
      </c>
      <c r="E26" s="18"/>
      <c r="F26" s="11" t="s">
        <v>53</v>
      </c>
      <c r="G26" s="26">
        <v>1936748.8</v>
      </c>
      <c r="H26" s="26">
        <v>1959374.3</v>
      </c>
      <c r="I26" s="27">
        <f>+G26-H26</f>
        <v>-22625.5</v>
      </c>
    </row>
    <row r="27" spans="1:9" x14ac:dyDescent="0.3">
      <c r="A27" s="11"/>
      <c r="B27" s="10"/>
      <c r="C27" s="10"/>
      <c r="D27" s="10"/>
      <c r="E27" s="18"/>
      <c r="G27" s="28"/>
      <c r="H27" s="28"/>
      <c r="I27" s="10"/>
    </row>
    <row r="28" spans="1:9" ht="16.2" x14ac:dyDescent="0.3">
      <c r="A28" s="11" t="s">
        <v>70</v>
      </c>
      <c r="B28" s="29">
        <v>272116.7</v>
      </c>
      <c r="C28" s="29">
        <v>252925.9</v>
      </c>
      <c r="D28" s="10">
        <f>+B28-C28</f>
        <v>19190.800000000017</v>
      </c>
      <c r="E28" s="18"/>
      <c r="F28" s="39" t="s">
        <v>54</v>
      </c>
      <c r="G28" s="40">
        <f>+G12+G18+G20+G22+G24+G26</f>
        <v>4369216</v>
      </c>
      <c r="H28" s="40">
        <f>+H12+H18+H20+H22+H24+H26</f>
        <v>4361852.7</v>
      </c>
      <c r="I28" s="40">
        <f>+G28-H28</f>
        <v>7363.2999999998137</v>
      </c>
    </row>
    <row r="29" spans="1:9" x14ac:dyDescent="0.3">
      <c r="A29" s="11"/>
      <c r="B29" s="10"/>
      <c r="C29" s="10"/>
      <c r="D29" s="29"/>
      <c r="E29" s="18"/>
      <c r="G29" s="30"/>
      <c r="H29" s="30"/>
      <c r="I29" s="31"/>
    </row>
    <row r="30" spans="1:9" x14ac:dyDescent="0.3">
      <c r="A30" s="11"/>
      <c r="B30" s="29"/>
      <c r="C30" s="29"/>
      <c r="D30" s="29"/>
      <c r="E30" s="18"/>
      <c r="F30" s="37" t="s">
        <v>55</v>
      </c>
      <c r="G30" s="18"/>
      <c r="H30" s="18"/>
      <c r="I30" s="18"/>
    </row>
    <row r="31" spans="1:9" x14ac:dyDescent="0.3">
      <c r="A31" s="11" t="s">
        <v>56</v>
      </c>
      <c r="B31" s="29">
        <v>40978.5</v>
      </c>
      <c r="C31" s="29">
        <v>41081.5</v>
      </c>
      <c r="D31" s="10">
        <f>+B31-C31</f>
        <v>-103</v>
      </c>
      <c r="E31" s="18"/>
    </row>
    <row r="32" spans="1:9" x14ac:dyDescent="0.3">
      <c r="A32" s="11"/>
      <c r="B32" s="29"/>
      <c r="C32" s="29"/>
      <c r="D32" s="29"/>
      <c r="E32" s="18"/>
      <c r="F32" s="11" t="s">
        <v>57</v>
      </c>
      <c r="G32" s="14">
        <v>2939951</v>
      </c>
      <c r="H32" s="14">
        <v>2813091.1</v>
      </c>
      <c r="I32" s="32">
        <f t="shared" ref="I32:I37" si="1">+G32-H32</f>
        <v>126859.89999999991</v>
      </c>
    </row>
    <row r="33" spans="1:9" x14ac:dyDescent="0.3">
      <c r="A33" s="11" t="s">
        <v>58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3277187.6</v>
      </c>
      <c r="H33" s="14">
        <v>2981181.2</v>
      </c>
      <c r="I33" s="32">
        <f t="shared" si="1"/>
        <v>296006.39999999991</v>
      </c>
    </row>
    <row r="34" spans="1:9" x14ac:dyDescent="0.3">
      <c r="A34" s="11"/>
      <c r="B34" s="29"/>
      <c r="C34" s="29"/>
      <c r="D34" s="29"/>
      <c r="E34" s="18"/>
      <c r="F34" s="11" t="s">
        <v>60</v>
      </c>
      <c r="G34" s="14">
        <v>113389.2</v>
      </c>
      <c r="H34" s="14">
        <v>113389.2</v>
      </c>
      <c r="I34" s="32">
        <f t="shared" si="1"/>
        <v>0</v>
      </c>
    </row>
    <row r="35" spans="1:9" x14ac:dyDescent="0.3">
      <c r="A35" s="11" t="s">
        <v>61</v>
      </c>
      <c r="B35" s="29">
        <v>7058.8</v>
      </c>
      <c r="C35" s="29">
        <v>8294.2000000000007</v>
      </c>
      <c r="D35" s="10">
        <f>+B35-C35</f>
        <v>-1235.4000000000005</v>
      </c>
      <c r="E35" s="18"/>
      <c r="F35" s="11" t="s">
        <v>62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3">
      <c r="A36" s="11"/>
      <c r="B36" s="29"/>
      <c r="C36" s="29"/>
      <c r="D36" s="29"/>
      <c r="E36" s="18"/>
      <c r="F36" s="11" t="s">
        <v>63</v>
      </c>
      <c r="G36" s="14">
        <v>586690.4</v>
      </c>
      <c r="H36" s="14">
        <v>1009556.8</v>
      </c>
      <c r="I36" s="32">
        <f t="shared" si="1"/>
        <v>-422866.4</v>
      </c>
    </row>
    <row r="37" spans="1:9" ht="16.2" x14ac:dyDescent="0.3">
      <c r="A37" s="11" t="s">
        <v>64</v>
      </c>
      <c r="B37" s="35">
        <v>2334.1999999999998</v>
      </c>
      <c r="C37" s="35">
        <v>2553.8000000000002</v>
      </c>
      <c r="D37" s="35">
        <f>+B37-C37</f>
        <v>-219.60000000000036</v>
      </c>
      <c r="E37" s="18"/>
      <c r="F37" s="11" t="s">
        <v>25</v>
      </c>
      <c r="G37" s="26">
        <v>55518.6</v>
      </c>
      <c r="H37" s="26">
        <v>28781.8</v>
      </c>
      <c r="I37" s="27">
        <f t="shared" si="1"/>
        <v>26736.799999999999</v>
      </c>
    </row>
    <row r="38" spans="1:9" x14ac:dyDescent="0.3">
      <c r="A38" s="11"/>
      <c r="B38" s="29"/>
      <c r="C38" s="29"/>
      <c r="D38" s="29"/>
      <c r="E38" s="18"/>
      <c r="G38" s="28"/>
    </row>
    <row r="39" spans="1:9" ht="16.2" x14ac:dyDescent="0.3">
      <c r="A39" s="11"/>
      <c r="B39" s="29"/>
      <c r="C39" s="29"/>
      <c r="D39" s="29"/>
      <c r="E39" s="18"/>
      <c r="F39" s="39" t="s">
        <v>65</v>
      </c>
      <c r="G39" s="40">
        <f>SUM(G32:G38)</f>
        <v>6991680.2000000002</v>
      </c>
      <c r="H39" s="40">
        <f>SUM(H32:H38)</f>
        <v>6964943.5000000009</v>
      </c>
      <c r="I39" s="40">
        <f>+G39-H39</f>
        <v>26736.699999999255</v>
      </c>
    </row>
    <row r="40" spans="1:9" ht="16.2" x14ac:dyDescent="0.3">
      <c r="A40" s="39" t="s">
        <v>66</v>
      </c>
      <c r="B40" s="41">
        <f>+B37+B35+B33+B31+B28+B22+B14+B12</f>
        <v>11360896.199999999</v>
      </c>
      <c r="C40" s="41">
        <f>+C37+C35+C33+C31+C28+C22+C14+C12</f>
        <v>11326796.199999999</v>
      </c>
      <c r="D40" s="41">
        <f>+B40-C40</f>
        <v>34100</v>
      </c>
      <c r="E40" s="18"/>
      <c r="F40" s="39" t="s">
        <v>67</v>
      </c>
      <c r="G40" s="41">
        <f>+G28+G39</f>
        <v>11360896.199999999</v>
      </c>
      <c r="H40" s="41">
        <f>+H28+H39</f>
        <v>11326796.200000001</v>
      </c>
      <c r="I40" s="41">
        <f>+G40-H40</f>
        <v>34099.999999998137</v>
      </c>
    </row>
    <row r="41" spans="1:9" x14ac:dyDescent="0.3">
      <c r="E41" s="18"/>
    </row>
    <row r="42" spans="1:9" x14ac:dyDescent="0.3">
      <c r="B42" s="21"/>
    </row>
    <row r="43" spans="1:9" x14ac:dyDescent="0.3">
      <c r="B43" s="21"/>
    </row>
    <row r="49" s="5" customFormat="1" x14ac:dyDescent="0.3"/>
    <row r="50" s="5" customFormat="1" x14ac:dyDescent="0.3"/>
    <row r="51" s="5" customFormat="1" x14ac:dyDescent="0.3"/>
    <row r="52" s="5" customFormat="1" x14ac:dyDescent="0.3"/>
    <row r="53" s="5" customFormat="1" x14ac:dyDescent="0.3"/>
    <row r="54" s="5" customFormat="1" x14ac:dyDescent="0.3"/>
    <row r="55" s="5" customFormat="1" x14ac:dyDescent="0.3"/>
    <row r="56" s="5" customFormat="1" x14ac:dyDescent="0.3"/>
    <row r="60" s="5" customFormat="1" x14ac:dyDescent="0.3"/>
    <row r="61" s="5" customFormat="1" x14ac:dyDescent="0.3"/>
    <row r="62" s="5" customFormat="1" x14ac:dyDescent="0.3"/>
    <row r="63" s="5" customFormat="1" x14ac:dyDescent="0.3"/>
    <row r="64" s="5" customFormat="1" x14ac:dyDescent="0.3"/>
    <row r="65" s="5" customFormat="1" x14ac:dyDescent="0.3"/>
    <row r="66" s="5" customFormat="1" x14ac:dyDescent="0.3"/>
    <row r="67" s="5" customFormat="1" x14ac:dyDescent="0.3"/>
    <row r="68" s="5" customFormat="1" x14ac:dyDescent="0.3"/>
    <row r="69" s="5" customFormat="1" x14ac:dyDescent="0.3"/>
    <row r="70" s="5" customFormat="1" x14ac:dyDescent="0.3"/>
    <row r="71" s="5" customFormat="1" x14ac:dyDescent="0.3"/>
    <row r="72" s="5" customFormat="1" x14ac:dyDescent="0.3"/>
    <row r="73" s="5" customFormat="1" x14ac:dyDescent="0.3"/>
    <row r="74" s="5" customFormat="1" x14ac:dyDescent="0.3"/>
    <row r="75" s="5" customFormat="1" x14ac:dyDescent="0.3"/>
    <row r="76" s="5" customFormat="1" x14ac:dyDescent="0.3"/>
    <row r="77" s="5" customFormat="1" x14ac:dyDescent="0.3"/>
    <row r="78" s="5" customFormat="1" x14ac:dyDescent="0.3"/>
    <row r="79" s="5" customFormat="1" x14ac:dyDescent="0.3"/>
    <row r="80" s="5" customFormat="1" x14ac:dyDescent="0.3"/>
    <row r="81" s="5" customFormat="1" x14ac:dyDescent="0.3"/>
    <row r="82" s="5" customFormat="1" x14ac:dyDescent="0.3"/>
    <row r="83" s="5" customFormat="1" x14ac:dyDescent="0.3"/>
    <row r="84" s="5" customFormat="1" x14ac:dyDescent="0.3"/>
    <row r="85" s="5" customFormat="1" x14ac:dyDescent="0.3"/>
    <row r="86" s="5" customFormat="1" x14ac:dyDescent="0.3"/>
    <row r="87" s="5" customFormat="1" x14ac:dyDescent="0.3"/>
    <row r="88" s="5" customFormat="1" x14ac:dyDescent="0.3"/>
    <row r="89" s="5" customFormat="1" x14ac:dyDescent="0.3"/>
    <row r="90" s="5" customFormat="1" x14ac:dyDescent="0.3"/>
    <row r="91" s="5" customFormat="1" x14ac:dyDescent="0.3"/>
    <row r="92" s="5" customFormat="1" x14ac:dyDescent="0.3"/>
    <row r="93" s="5" customFormat="1" x14ac:dyDescent="0.3"/>
    <row r="94" s="5" customFormat="1" x14ac:dyDescent="0.3"/>
    <row r="95" s="5" customFormat="1" x14ac:dyDescent="0.3"/>
    <row r="96" s="5" customFormat="1" x14ac:dyDescent="0.3"/>
    <row r="97" s="5" customFormat="1" x14ac:dyDescent="0.3"/>
    <row r="98" s="5" customFormat="1" x14ac:dyDescent="0.3"/>
    <row r="99" s="5" customFormat="1" x14ac:dyDescent="0.3"/>
    <row r="100" s="5" customFormat="1" x14ac:dyDescent="0.3"/>
    <row r="101" s="5" customFormat="1" x14ac:dyDescent="0.3"/>
    <row r="102" s="5" customFormat="1" x14ac:dyDescent="0.3"/>
    <row r="103" s="5" customFormat="1" x14ac:dyDescent="0.3"/>
    <row r="104" s="5" customFormat="1" x14ac:dyDescent="0.3"/>
    <row r="105" s="5" customFormat="1" x14ac:dyDescent="0.3"/>
    <row r="106" s="5" customFormat="1" x14ac:dyDescent="0.3"/>
    <row r="107" s="5" customFormat="1" x14ac:dyDescent="0.3"/>
    <row r="108" s="5" customFormat="1" x14ac:dyDescent="0.3"/>
    <row r="109" s="5" customFormat="1" x14ac:dyDescent="0.3"/>
    <row r="110" s="5" customFormat="1" x14ac:dyDescent="0.3"/>
    <row r="111" s="5" customFormat="1" x14ac:dyDescent="0.3"/>
    <row r="112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tabSelected="1" workbookViewId="0">
      <selection activeCell="D49" sqref="D49"/>
    </sheetView>
  </sheetViews>
  <sheetFormatPr baseColWidth="10" defaultColWidth="8" defaultRowHeight="14.4" x14ac:dyDescent="0.3"/>
  <cols>
    <col min="1" max="1" width="87" style="5" customWidth="1"/>
    <col min="2" max="2" width="6.77734375" style="77" customWidth="1"/>
    <col min="3" max="3" width="28.21875" style="49" customWidth="1"/>
    <col min="4" max="4" width="8" style="5"/>
    <col min="5" max="5" width="12.44140625" style="5" bestFit="1" customWidth="1"/>
    <col min="6" max="8" width="8" style="5"/>
    <col min="9" max="9" width="10.44140625" style="5" bestFit="1" customWidth="1"/>
    <col min="10" max="16384" width="8" style="5"/>
  </cols>
  <sheetData>
    <row r="1" spans="1:9" s="4" customFormat="1" ht="17.399999999999999" x14ac:dyDescent="0.3">
      <c r="A1" s="6" t="s">
        <v>0</v>
      </c>
      <c r="B1" s="3"/>
      <c r="C1" s="43"/>
    </row>
    <row r="2" spans="1:9" s="4" customFormat="1" ht="17.399999999999999" x14ac:dyDescent="0.3">
      <c r="A2" s="6" t="s">
        <v>1</v>
      </c>
      <c r="B2" s="3"/>
      <c r="C2" s="43"/>
    </row>
    <row r="3" spans="1:9" x14ac:dyDescent="0.3">
      <c r="A3" s="6"/>
      <c r="B3" s="2"/>
      <c r="C3" s="44"/>
    </row>
    <row r="4" spans="1:9" s="7" customFormat="1" x14ac:dyDescent="0.3">
      <c r="A4" s="6" t="s">
        <v>2</v>
      </c>
      <c r="B4" s="6"/>
      <c r="C4" s="45"/>
    </row>
    <row r="5" spans="1:9" s="7" customFormat="1" x14ac:dyDescent="0.3">
      <c r="A5" s="6" t="s">
        <v>78</v>
      </c>
      <c r="B5" s="6"/>
      <c r="C5" s="45"/>
    </row>
    <row r="6" spans="1:9" s="6" customFormat="1" x14ac:dyDescent="0.3">
      <c r="A6" s="46" t="s">
        <v>3</v>
      </c>
      <c r="B6" s="9"/>
      <c r="C6" s="47"/>
    </row>
    <row r="7" spans="1:9" s="2" customFormat="1" x14ac:dyDescent="0.3">
      <c r="B7" s="48"/>
      <c r="C7" s="44"/>
    </row>
    <row r="8" spans="1:9" s="2" customFormat="1" x14ac:dyDescent="0.3">
      <c r="B8" s="48"/>
      <c r="C8" s="44"/>
    </row>
    <row r="9" spans="1:9" x14ac:dyDescent="0.3">
      <c r="B9" s="48"/>
      <c r="C9" s="57">
        <v>46054</v>
      </c>
    </row>
    <row r="11" spans="1:9" x14ac:dyDescent="0.3">
      <c r="A11" s="5" t="s">
        <v>4</v>
      </c>
    </row>
    <row r="12" spans="1:9" x14ac:dyDescent="0.3">
      <c r="A12" s="11" t="s">
        <v>5</v>
      </c>
      <c r="C12" s="20">
        <f>+'ER Enero'!C12+'ER Febrero'!C12</f>
        <v>139055.29999999999</v>
      </c>
    </row>
    <row r="13" spans="1:9" x14ac:dyDescent="0.3">
      <c r="A13" s="11" t="s">
        <v>6</v>
      </c>
      <c r="C13" s="20">
        <f>+'ER Enero'!C13+'ER Febrero'!C13</f>
        <v>-2.2999999999999998</v>
      </c>
      <c r="D13" s="28"/>
    </row>
    <row r="14" spans="1:9" x14ac:dyDescent="0.3">
      <c r="A14" s="11" t="s">
        <v>7</v>
      </c>
      <c r="C14" s="20">
        <f>+'ER Enero'!C14+'ER Febrero'!C14</f>
        <v>15101.8</v>
      </c>
    </row>
    <row r="15" spans="1:9" ht="13.5" customHeight="1" x14ac:dyDescent="0.3">
      <c r="A15" s="11" t="s">
        <v>8</v>
      </c>
      <c r="C15" s="50">
        <f>+'ER Enero'!C15+'ER Febrero'!C15</f>
        <v>2319.3000000000002</v>
      </c>
      <c r="I15" s="79"/>
    </row>
    <row r="16" spans="1:9" ht="13.5" customHeight="1" x14ac:dyDescent="0.3">
      <c r="A16" s="51"/>
      <c r="C16" s="52">
        <f>SUM(C12:C15)</f>
        <v>156474.09999999998</v>
      </c>
      <c r="I16" s="79"/>
    </row>
    <row r="17" spans="1:9" x14ac:dyDescent="0.3">
      <c r="A17" s="53"/>
      <c r="C17" s="20"/>
      <c r="I17" s="79"/>
    </row>
    <row r="18" spans="1:9" x14ac:dyDescent="0.3">
      <c r="A18" s="11" t="s">
        <v>9</v>
      </c>
    </row>
    <row r="19" spans="1:9" x14ac:dyDescent="0.3">
      <c r="A19" s="11" t="s">
        <v>68</v>
      </c>
      <c r="C19" s="20">
        <f>+'ER Enero'!C19+'ER Febrero'!C19</f>
        <v>25343.8</v>
      </c>
    </row>
    <row r="20" spans="1:9" x14ac:dyDescent="0.3">
      <c r="A20" s="11" t="s">
        <v>69</v>
      </c>
      <c r="C20" s="20">
        <f>+'ER Enero'!C20+'ER Febrero'!C20</f>
        <v>9966.6</v>
      </c>
    </row>
    <row r="21" spans="1:9" ht="16.2" x14ac:dyDescent="0.3">
      <c r="A21" s="11" t="s">
        <v>12</v>
      </c>
      <c r="C21" s="50">
        <f>+'ER Enero'!C21+'ER Febrero'!C21</f>
        <v>62.5</v>
      </c>
    </row>
    <row r="22" spans="1:9" x14ac:dyDescent="0.3">
      <c r="A22" s="11"/>
      <c r="C22" s="52">
        <f>SUM(C19:C21)</f>
        <v>35372.9</v>
      </c>
    </row>
    <row r="23" spans="1:9" x14ac:dyDescent="0.3">
      <c r="A23" s="11"/>
      <c r="C23" s="20"/>
    </row>
    <row r="24" spans="1:9" x14ac:dyDescent="0.3">
      <c r="A24" s="11" t="s">
        <v>13</v>
      </c>
      <c r="C24" s="20">
        <f>SUM(C16-C22)</f>
        <v>121101.19999999998</v>
      </c>
      <c r="E24" s="78"/>
    </row>
    <row r="25" spans="1:9" x14ac:dyDescent="0.3">
      <c r="A25" s="11"/>
      <c r="C25" s="20"/>
    </row>
    <row r="26" spans="1:9" x14ac:dyDescent="0.3">
      <c r="A26" s="11" t="s">
        <v>14</v>
      </c>
      <c r="C26" s="20"/>
    </row>
    <row r="27" spans="1:9" ht="16.2" x14ac:dyDescent="0.3">
      <c r="A27" s="11" t="s">
        <v>15</v>
      </c>
      <c r="C27" s="50">
        <f>+'ER Enero'!C27+'ER Febrero'!C27</f>
        <v>97682.9</v>
      </c>
      <c r="E27" s="49"/>
      <c r="F27" s="49"/>
    </row>
    <row r="28" spans="1:9" x14ac:dyDescent="0.3">
      <c r="A28" s="11"/>
      <c r="C28" s="20"/>
    </row>
    <row r="29" spans="1:9" x14ac:dyDescent="0.3">
      <c r="A29" s="11" t="s">
        <v>16</v>
      </c>
      <c r="C29" s="20">
        <f>+C24-C27</f>
        <v>23418.299999999988</v>
      </c>
    </row>
    <row r="30" spans="1:9" x14ac:dyDescent="0.3">
      <c r="A30" s="11"/>
      <c r="C30" s="20"/>
    </row>
    <row r="32" spans="1:9" x14ac:dyDescent="0.3">
      <c r="A32" s="11"/>
      <c r="C32" s="20">
        <f>+'[27]ER Enero'!C31</f>
        <v>0</v>
      </c>
    </row>
    <row r="33" spans="1:6" x14ac:dyDescent="0.3">
      <c r="A33" s="11" t="s">
        <v>17</v>
      </c>
      <c r="C33" s="20">
        <f>+'ER Enero'!C33+'ER Febrero'!C33</f>
        <v>41933.800000000003</v>
      </c>
    </row>
    <row r="34" spans="1:6" x14ac:dyDescent="0.3">
      <c r="A34" s="11" t="s">
        <v>18</v>
      </c>
      <c r="C34" s="20">
        <f>+'ER Enero'!C34+'ER Febrero'!C34</f>
        <v>21.300000000000011</v>
      </c>
    </row>
    <row r="35" spans="1:6" x14ac:dyDescent="0.3">
      <c r="A35" s="11"/>
      <c r="C35" s="20">
        <f>+'[27]ER Enero'!C34</f>
        <v>0</v>
      </c>
    </row>
    <row r="36" spans="1:6" x14ac:dyDescent="0.3">
      <c r="A36" s="11" t="s">
        <v>19</v>
      </c>
      <c r="C36" s="20">
        <f>+'ER Enero'!C36+'ER Febrero'!C36</f>
        <v>50460.7</v>
      </c>
      <c r="E36" s="83"/>
      <c r="F36" s="49"/>
    </row>
    <row r="37" spans="1:6" x14ac:dyDescent="0.3">
      <c r="A37" s="11"/>
      <c r="C37" s="20">
        <f>+'[27]ER Enero'!C36</f>
        <v>0</v>
      </c>
    </row>
    <row r="38" spans="1:6" x14ac:dyDescent="0.3">
      <c r="A38" s="11" t="s">
        <v>20</v>
      </c>
    </row>
    <row r="39" spans="1:6" x14ac:dyDescent="0.3">
      <c r="A39" s="54" t="s">
        <v>21</v>
      </c>
      <c r="C39" s="20">
        <f>+'ER Enero'!C39+'ER Febrero'!C39</f>
        <v>4114.1000000000004</v>
      </c>
    </row>
    <row r="40" spans="1:6" x14ac:dyDescent="0.3">
      <c r="A40" s="54" t="s">
        <v>22</v>
      </c>
      <c r="C40" s="20">
        <f>+'ER Enero'!C40+'ER Febrero'!C40</f>
        <v>3315.8999999999996</v>
      </c>
    </row>
    <row r="41" spans="1:6" x14ac:dyDescent="0.3">
      <c r="A41" s="54" t="s">
        <v>23</v>
      </c>
      <c r="C41" s="20">
        <f>+'ER Enero'!C41+'ER Febrero'!C41</f>
        <v>24136.300000000003</v>
      </c>
    </row>
    <row r="42" spans="1:6" ht="16.2" x14ac:dyDescent="0.3">
      <c r="A42" s="54" t="s">
        <v>24</v>
      </c>
      <c r="C42" s="50">
        <f>+'ER Enero'!C42+'ER Febrero'!C42</f>
        <v>28749.200000000001</v>
      </c>
    </row>
    <row r="43" spans="1:6" x14ac:dyDescent="0.3">
      <c r="A43" s="11"/>
      <c r="C43" s="20">
        <f>SUM(C39:C42)</f>
        <v>60315.5</v>
      </c>
    </row>
    <row r="44" spans="1:6" x14ac:dyDescent="0.3">
      <c r="A44" s="11"/>
      <c r="C44" s="20"/>
    </row>
    <row r="45" spans="1:6" x14ac:dyDescent="0.3">
      <c r="A45" s="11" t="s">
        <v>25</v>
      </c>
      <c r="C45" s="20">
        <f>+C29+C33+C34+C36-C43</f>
        <v>55518.599999999991</v>
      </c>
    </row>
    <row r="46" spans="1:6" s="11" customFormat="1" x14ac:dyDescent="0.3">
      <c r="B46" s="77"/>
      <c r="C46" s="20"/>
    </row>
    <row r="47" spans="1:6" s="11" customFormat="1" x14ac:dyDescent="0.3">
      <c r="A47" s="11" t="s">
        <v>26</v>
      </c>
      <c r="B47" s="77"/>
      <c r="C47" s="20"/>
    </row>
    <row r="48" spans="1:6" s="11" customFormat="1" ht="16.2" x14ac:dyDescent="0.3">
      <c r="A48" s="11" t="s">
        <v>27</v>
      </c>
      <c r="B48" s="77"/>
      <c r="C48" s="50">
        <v>0</v>
      </c>
    </row>
    <row r="49" spans="1:3" s="11" customFormat="1" x14ac:dyDescent="0.3">
      <c r="A49" s="55"/>
      <c r="B49" s="77"/>
      <c r="C49" s="20"/>
    </row>
    <row r="50" spans="1:3" s="11" customFormat="1" ht="16.2" x14ac:dyDescent="0.3">
      <c r="A50" s="11" t="s">
        <v>28</v>
      </c>
      <c r="B50" s="58"/>
      <c r="C50" s="81">
        <f>+C45+C48</f>
        <v>55518.599999999991</v>
      </c>
    </row>
    <row r="51" spans="1:3" s="11" customFormat="1" x14ac:dyDescent="0.3">
      <c r="B51" s="77"/>
      <c r="C51" s="20"/>
    </row>
    <row r="52" spans="1:3" x14ac:dyDescent="0.3">
      <c r="C52" s="82"/>
    </row>
    <row r="53" spans="1:3" x14ac:dyDescent="0.3">
      <c r="C53" s="56"/>
    </row>
    <row r="55" spans="1:3" x14ac:dyDescent="0.3">
      <c r="C55" s="80"/>
    </row>
    <row r="61" spans="1:3" x14ac:dyDescent="0.3">
      <c r="C61" s="18"/>
    </row>
    <row r="62" spans="1:3" x14ac:dyDescent="0.3">
      <c r="C62" s="18"/>
    </row>
    <row r="63" spans="1:3" x14ac:dyDescent="0.3">
      <c r="C63" s="18"/>
    </row>
    <row r="64" spans="1:3" x14ac:dyDescent="0.3">
      <c r="C64" s="18"/>
    </row>
    <row r="65" spans="1:3" x14ac:dyDescent="0.3">
      <c r="C65" s="18"/>
    </row>
    <row r="66" spans="1:3" x14ac:dyDescent="0.3">
      <c r="C66" s="18"/>
    </row>
    <row r="67" spans="1:3" s="11" customFormat="1" x14ac:dyDescent="0.3">
      <c r="A67" s="5"/>
      <c r="B67" s="77"/>
      <c r="C67" s="18"/>
    </row>
    <row r="68" spans="1:3" x14ac:dyDescent="0.3">
      <c r="C68" s="18"/>
    </row>
    <row r="69" spans="1:3" x14ac:dyDescent="0.3">
      <c r="C69" s="18"/>
    </row>
    <row r="70" spans="1:3" x14ac:dyDescent="0.3">
      <c r="C70" s="18"/>
    </row>
    <row r="71" spans="1:3" x14ac:dyDescent="0.3">
      <c r="C71" s="18"/>
    </row>
    <row r="72" spans="1:3" x14ac:dyDescent="0.3">
      <c r="C72" s="18"/>
    </row>
    <row r="73" spans="1:3" x14ac:dyDescent="0.3">
      <c r="C73" s="18"/>
    </row>
    <row r="74" spans="1:3" x14ac:dyDescent="0.3">
      <c r="C74" s="18"/>
    </row>
    <row r="75" spans="1:3" x14ac:dyDescent="0.3">
      <c r="C75" s="18"/>
    </row>
    <row r="76" spans="1:3" x14ac:dyDescent="0.3">
      <c r="C76" s="18"/>
    </row>
    <row r="77" spans="1:3" x14ac:dyDescent="0.3">
      <c r="C77" s="18"/>
    </row>
    <row r="78" spans="1:3" x14ac:dyDescent="0.3">
      <c r="C78" s="18"/>
    </row>
    <row r="79" spans="1:3" x14ac:dyDescent="0.3">
      <c r="C79" s="18"/>
    </row>
    <row r="80" spans="1:3" x14ac:dyDescent="0.3">
      <c r="C80" s="18"/>
    </row>
    <row r="81" spans="3:3" x14ac:dyDescent="0.3">
      <c r="C81" s="18"/>
    </row>
    <row r="82" spans="3:3" x14ac:dyDescent="0.3">
      <c r="C82" s="18"/>
    </row>
    <row r="83" spans="3:3" x14ac:dyDescent="0.3">
      <c r="C83" s="18"/>
    </row>
    <row r="84" spans="3:3" x14ac:dyDescent="0.3">
      <c r="C84" s="18"/>
    </row>
    <row r="85" spans="3:3" x14ac:dyDescent="0.3">
      <c r="C85" s="18"/>
    </row>
    <row r="86" spans="3:3" x14ac:dyDescent="0.3">
      <c r="C86" s="18"/>
    </row>
    <row r="87" spans="3:3" x14ac:dyDescent="0.3">
      <c r="C87" s="18"/>
    </row>
    <row r="88" spans="3:3" x14ac:dyDescent="0.3">
      <c r="C88" s="18"/>
    </row>
    <row r="89" spans="3:3" x14ac:dyDescent="0.3">
      <c r="C89" s="18"/>
    </row>
    <row r="90" spans="3:3" x14ac:dyDescent="0.3">
      <c r="C90" s="18"/>
    </row>
    <row r="91" spans="3:3" x14ac:dyDescent="0.3">
      <c r="C91" s="18"/>
    </row>
    <row r="92" spans="3:3" x14ac:dyDescent="0.3">
      <c r="C92" s="18"/>
    </row>
    <row r="93" spans="3:3" x14ac:dyDescent="0.3">
      <c r="C93" s="18"/>
    </row>
    <row r="94" spans="3:3" x14ac:dyDescent="0.3">
      <c r="C94" s="18"/>
    </row>
    <row r="95" spans="3:3" x14ac:dyDescent="0.3">
      <c r="C95" s="18"/>
    </row>
    <row r="96" spans="3:3" x14ac:dyDescent="0.3">
      <c r="C96" s="18"/>
    </row>
    <row r="97" spans="3:3" x14ac:dyDescent="0.3">
      <c r="C97" s="18"/>
    </row>
    <row r="98" spans="3:3" x14ac:dyDescent="0.3">
      <c r="C98" s="18"/>
    </row>
    <row r="99" spans="3:3" x14ac:dyDescent="0.3">
      <c r="C99" s="18"/>
    </row>
    <row r="100" spans="3:3" x14ac:dyDescent="0.3">
      <c r="C100" s="18"/>
    </row>
    <row r="101" spans="3:3" x14ac:dyDescent="0.3">
      <c r="C101" s="18"/>
    </row>
    <row r="102" spans="3:3" x14ac:dyDescent="0.3">
      <c r="C102" s="18"/>
    </row>
    <row r="103" spans="3:3" x14ac:dyDescent="0.3">
      <c r="C103" s="18"/>
    </row>
    <row r="104" spans="3:3" x14ac:dyDescent="0.3">
      <c r="C104" s="18"/>
    </row>
    <row r="105" spans="3:3" x14ac:dyDescent="0.3">
      <c r="C105" s="18"/>
    </row>
    <row r="106" spans="3:3" x14ac:dyDescent="0.3">
      <c r="C106" s="18"/>
    </row>
    <row r="107" spans="3:3" x14ac:dyDescent="0.3">
      <c r="C107" s="18"/>
    </row>
    <row r="108" spans="3:3" x14ac:dyDescent="0.3">
      <c r="C108" s="18"/>
    </row>
    <row r="109" spans="3:3" x14ac:dyDescent="0.3">
      <c r="C109" s="18"/>
    </row>
    <row r="110" spans="3:3" x14ac:dyDescent="0.3">
      <c r="C110" s="18"/>
    </row>
    <row r="111" spans="3:3" x14ac:dyDescent="0.3">
      <c r="C111" s="18"/>
    </row>
    <row r="112" spans="3:3" x14ac:dyDescent="0.3">
      <c r="C112" s="18"/>
    </row>
    <row r="113" spans="3:3" x14ac:dyDescent="0.3">
      <c r="C113" s="18"/>
    </row>
    <row r="114" spans="3:3" x14ac:dyDescent="0.3">
      <c r="C114" s="18"/>
    </row>
    <row r="115" spans="3:3" x14ac:dyDescent="0.3">
      <c r="C115" s="18"/>
    </row>
    <row r="116" spans="3:3" x14ac:dyDescent="0.3">
      <c r="C116" s="18"/>
    </row>
    <row r="117" spans="3:3" x14ac:dyDescent="0.3">
      <c r="C117" s="18"/>
    </row>
    <row r="118" spans="3:3" x14ac:dyDescent="0.3">
      <c r="C118" s="18"/>
    </row>
    <row r="119" spans="3:3" x14ac:dyDescent="0.3">
      <c r="C119" s="18"/>
    </row>
    <row r="120" spans="3:3" x14ac:dyDescent="0.3">
      <c r="C120" s="18"/>
    </row>
    <row r="121" spans="3:3" x14ac:dyDescent="0.3">
      <c r="C121" s="18"/>
    </row>
    <row r="122" spans="3:3" x14ac:dyDescent="0.3">
      <c r="C122" s="18"/>
    </row>
    <row r="123" spans="3:3" x14ac:dyDescent="0.3">
      <c r="C123" s="18"/>
    </row>
    <row r="124" spans="3:3" x14ac:dyDescent="0.3">
      <c r="C124" s="18"/>
    </row>
    <row r="125" spans="3:3" x14ac:dyDescent="0.3">
      <c r="C125" s="18"/>
    </row>
    <row r="126" spans="3:3" x14ac:dyDescent="0.3">
      <c r="C126" s="18"/>
    </row>
    <row r="127" spans="3:3" x14ac:dyDescent="0.3">
      <c r="C127" s="18"/>
    </row>
    <row r="128" spans="3:3" x14ac:dyDescent="0.3">
      <c r="C128" s="18"/>
    </row>
    <row r="129" spans="3:3" x14ac:dyDescent="0.3">
      <c r="C129" s="18"/>
    </row>
    <row r="130" spans="3:3" x14ac:dyDescent="0.3">
      <c r="C130" s="18"/>
    </row>
    <row r="131" spans="3:3" x14ac:dyDescent="0.3">
      <c r="C131" s="18"/>
    </row>
    <row r="132" spans="3:3" x14ac:dyDescent="0.3">
      <c r="C132" s="18"/>
    </row>
    <row r="133" spans="3:3" x14ac:dyDescent="0.3">
      <c r="C133" s="18"/>
    </row>
    <row r="134" spans="3:3" x14ac:dyDescent="0.3">
      <c r="C134" s="18"/>
    </row>
    <row r="135" spans="3:3" x14ac:dyDescent="0.3">
      <c r="C135" s="18"/>
    </row>
    <row r="136" spans="3:3" x14ac:dyDescent="0.3">
      <c r="C136" s="18"/>
    </row>
    <row r="137" spans="3:3" x14ac:dyDescent="0.3">
      <c r="C137" s="18"/>
    </row>
    <row r="138" spans="3:3" x14ac:dyDescent="0.3">
      <c r="C138" s="18"/>
    </row>
    <row r="139" spans="3:3" x14ac:dyDescent="0.3">
      <c r="C139" s="18"/>
    </row>
    <row r="140" spans="3:3" x14ac:dyDescent="0.3">
      <c r="C140" s="18"/>
    </row>
    <row r="141" spans="3:3" x14ac:dyDescent="0.3">
      <c r="C141" s="18"/>
    </row>
    <row r="142" spans="3:3" x14ac:dyDescent="0.3">
      <c r="C142" s="18"/>
    </row>
    <row r="143" spans="3:3" x14ac:dyDescent="0.3">
      <c r="C143" s="18"/>
    </row>
    <row r="144" spans="3:3" x14ac:dyDescent="0.3">
      <c r="C144" s="18"/>
    </row>
    <row r="145" spans="3:3" x14ac:dyDescent="0.3">
      <c r="C145" s="18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ER Enero</vt:lpstr>
      <vt:lpstr>ESF Enero</vt:lpstr>
      <vt:lpstr>ER Febrero</vt:lpstr>
      <vt:lpstr>ESF Febrero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2026-03-12T22:01:29Z</dcterms:created>
  <dcterms:modified xsi:type="dcterms:W3CDTF">2026-03-12T22:01:37Z</dcterms:modified>
  <cp:category/>
  <cp:contentStatus/>
</cp:coreProperties>
</file>