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showInkAnnotation="0" codeName="ThisWorkbook"/>
  <mc:AlternateContent xmlns:mc="http://schemas.openxmlformats.org/markup-compatibility/2006">
    <mc:Choice Requires="x15">
      <x15ac:absPath xmlns:x15ac="http://schemas.microsoft.com/office/spreadsheetml/2010/11/ac" url="https://icetex-my.sharepoint.com/personal/xnino_icetex_gov_co/Documents/ICETEX PLANEACIÓN/PLAN SECTORIAL MEN/2022/PRIMER TRIMESTRE/"/>
    </mc:Choice>
  </mc:AlternateContent>
  <xr:revisionPtr revIDLastSave="28" documentId="8_{A2A85C63-6F07-4855-BE7C-A741055B0058}" xr6:coauthVersionLast="47" xr6:coauthVersionMax="47" xr10:uidLastSave="{07C39A8E-7DE4-4AF3-B7B8-C51BF76E9A1C}"/>
  <bookViews>
    <workbookView xWindow="-120" yWindow="-120" windowWidth="20730" windowHeight="11160" tabRatio="958" activeTab="1" xr2:uid="{00000000-000D-0000-FFFF-FFFF00000000}"/>
  </bookViews>
  <sheets>
    <sheet name=" Formulación 2022" sheetId="13" r:id="rId1"/>
    <sheet name="ICETEX" sheetId="30" r:id="rId2"/>
    <sheet name="Categorías" sheetId="7" state="hidden" r:id="rId3"/>
  </sheets>
  <definedNames>
    <definedName name="_Hlk53668764">#REF!</definedName>
    <definedName name="_xlnm.Print_Titles" localSheetId="0">' Formulación 2022'!#REF!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21" i="30" l="1"/>
  <c r="AA21" i="30"/>
  <c r="V21" i="30"/>
  <c r="Q21" i="30"/>
  <c r="AF20" i="30"/>
  <c r="AA20" i="30"/>
  <c r="V20" i="30"/>
  <c r="Q20" i="30"/>
  <c r="AF19" i="30"/>
  <c r="AA19" i="30"/>
  <c r="V19" i="30"/>
  <c r="Q19" i="30"/>
  <c r="AF18" i="30"/>
  <c r="AA18" i="30"/>
  <c r="V18" i="30"/>
  <c r="Q18" i="30"/>
  <c r="AF17" i="30"/>
  <c r="AA17" i="30"/>
  <c r="V17" i="30"/>
  <c r="Q17" i="30"/>
  <c r="AF16" i="30"/>
  <c r="AA16" i="30"/>
  <c r="V16" i="30"/>
  <c r="Q16" i="30"/>
  <c r="AF15" i="30"/>
  <c r="AA15" i="30"/>
  <c r="V15" i="30"/>
  <c r="Q15" i="30"/>
  <c r="AF14" i="30"/>
  <c r="AA14" i="30"/>
  <c r="V14" i="30"/>
  <c r="Q14" i="30"/>
  <c r="AF13" i="30"/>
  <c r="AA13" i="30"/>
  <c r="V13" i="30"/>
  <c r="Q13" i="30"/>
  <c r="AF12" i="30"/>
  <c r="AA12" i="30"/>
  <c r="V12" i="30"/>
  <c r="Q12" i="30"/>
  <c r="AF11" i="30"/>
  <c r="AA11" i="30"/>
  <c r="V11" i="30"/>
  <c r="Q11" i="30"/>
  <c r="AF10" i="30"/>
  <c r="AA10" i="30"/>
  <c r="V10" i="30"/>
  <c r="Q10" i="30"/>
  <c r="AF9" i="30"/>
  <c r="AA9" i="30"/>
  <c r="V9" i="30"/>
  <c r="Q9" i="30"/>
  <c r="AF8" i="30"/>
  <c r="AA8" i="30"/>
  <c r="AF7" i="30"/>
  <c r="AA7" i="30"/>
  <c r="V7" i="30"/>
  <c r="Q7" i="30"/>
</calcChain>
</file>

<file path=xl/sharedStrings.xml><?xml version="1.0" encoding="utf-8"?>
<sst xmlns="http://schemas.openxmlformats.org/spreadsheetml/2006/main" count="390" uniqueCount="181">
  <si>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</si>
  <si>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</si>
  <si>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</si>
  <si>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</si>
  <si>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</si>
  <si>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</si>
  <si>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</si>
  <si>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</si>
  <si>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</si>
  <si>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</si>
  <si>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</si>
  <si>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</si>
  <si>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</si>
  <si>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</si>
  <si>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</si>
  <si>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</si>
  <si>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</si>
  <si>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</si>
  <si>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</si>
  <si>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</si>
  <si>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</si>
  <si>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</si>
  <si>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</si>
  <si>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</si>
  <si>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</si>
  <si>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</si>
  <si>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</si>
  <si>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</si>
  <si>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</si>
  <si>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</si>
  <si>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</si>
  <si>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</si>
  <si>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</si>
  <si>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</si>
  <si>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</si>
  <si>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</si>
  <si>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</si>
  <si>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</si>
  <si>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</si>
  <si>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</si>
  <si>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</si>
  <si>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</si>
  <si>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</si>
  <si>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</si>
  <si>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</si>
  <si>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</si>
  <si>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</si>
  <si>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</si>
  <si>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</si>
  <si>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</si>
  <si>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</si>
  <si>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</si>
  <si>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</si>
  <si>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</si>
  <si>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</si>
  <si>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</si>
  <si>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</si>
  <si>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</si>
  <si>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</si>
  <si>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</si>
  <si>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</si>
  <si>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</si>
  <si>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</si>
  <si>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</si>
  <si>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</si>
  <si>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</si>
  <si>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</si>
  <si>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</si>
  <si>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</si>
  <si>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 xml:space="preserve">Obligar de manera oportuna los recursos de las entidades vinculadad  Entidades Vinculadas
</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</si>
  <si>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</si>
  <si>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</si>
  <si>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</si>
  <si>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</si>
  <si>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</si>
  <si>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</si>
  <si>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</si>
  <si>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</si>
  <si>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</si>
  <si>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</si>
  <si>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</si>
  <si>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</si>
  <si>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</si>
  <si>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</si>
  <si>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</si>
  <si>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</si>
  <si>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</si>
  <si>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</si>
  <si>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</si>
  <si>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I TRIMESTRE</t>
  </si>
  <si>
    <t>II TRIMESTRE</t>
  </si>
  <si>
    <t>III TRIMESTRE</t>
  </si>
  <si>
    <t>IV TRIMESTRE</t>
  </si>
  <si>
    <t>No aplica</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</si>
  <si>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</si>
  <si>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</si>
  <si>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</si>
  <si>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</si>
  <si>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</si>
  <si>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</si>
  <si>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</si>
  <si>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</si>
  <si>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</si>
  <si>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 xml:space="preserve">El día 18 de febrero de 2022 se envió comunicado firmado por el delegado del presidente de la entidad, que para este caso será el jefe de la oficina asesora de planeación, indicando las dos políticas de MIPG que requieren mesa técnica por parte del MEN, la cuales son Política de Integridad y de Defensa Jurídica. Nos encontramos en la espera que el Ministerio asigne agenda para asistir a las mesas técnicas solicitadas por el ICETEX.  Una vez se obtengan los resultados de FURAG 2022, se enviará la actualización de la comunicación. Como evidencia se adjunta el comunicado enviado.
</t>
  </si>
  <si>
    <t>El día 16 de febrero de 2022 desde el ICETEX se remitió el formato diligenciado de RINDE CUENTAS correspondiente al cuarto trimestre del 2021, esto con el fin de publicar y actualizar la información en el portal educación rinde cuentas. Actualizando los programas de Modelo de Atención-Fondo Comunidades Negras-Fondo Solidario con la educación-Comunidad Icetex-Pasaporte a la Ciencia-Becas por el Mundo-Programa Bilateral Suiza y Simplificación de Trámites. Se adjunta el correo enviado y el formato.</t>
  </si>
  <si>
    <t xml:space="preserve"> Se socializo con los colaboradores del ICETEX a traves de los medios de comunicación interna, la primera mesa sectorial  de Gestión del Conocimiento realizada  el  03 de marzo de 2022, en donde se trataron temas de los cursos para servidores públicos de la escuela corporativa, adopción de buenas prácticas, las replicas de conocimiento, estrategias de comunicación y la estructura o ruta de empalme.  Igualmente, se socializó el CONPES 4070 de estado abierto y  4062 de propiedad intelectual. Se adjunta el informe de replica realizada en el primer trimestre.</t>
  </si>
  <si>
    <t>No aplica para el ICETEX no somos entidad adscrita.</t>
  </si>
  <si>
    <t>De acuerdo con la actividad "Ejecutar de manera oportuna el Plan Anual de Adquisiciones de las Entidades Vinculadas" asignada al Grupo de Contratación dentro del Plan Sectorial MEN 2022, nos permitimos indicar que el cumplimiento trimestral del PAA de la presente vigencia es del 90% cumplimiento con la meta establecida. Como evidencia de lo anterior enviamos informe en archivo Excel, con los contratos suscritos del mes de Enero, Febrero y Marzo y las necesidades planeadas en el PAA durante este mismo periodo junto con una hoja adicional de análisis de la información.</t>
  </si>
  <si>
    <t>Teniendo en cuenta que el ICETEX por su naturaleza no cuenta con PAC, por lo que de acuerdo a las instrucciones del MEN  se remite el informe de ejecución  de cierre presupuestal del primer trimestre con el detalle que demuestra su porcentaje de ejecución cumpliendo con el 90% de ejecución en primer trimestre. Como evidencia se adjunta el excel presupuestal.</t>
  </si>
  <si>
    <t>Esta actividad no aplica para el ICETEX</t>
  </si>
  <si>
    <t>El ICETEX ha diseñado  piezas multimedia tipo video en la cual se busca de forma creativa socializar los valores del código de integridad  con la estrategia la “la liga de los valores” de esta forma se socializan varios de los valores, para este primer trimestre se  socializó masivamente un video relacionado con el valor institucional de la Justicia el cual se relaciona  directamente con lo presentado en el documento técnico “I encuentro Naranja Sector Educación” categoría podcast o videoclip cuyo producto es reflejar de manera creativa el valor de la Justicia.  Como evidencia se puede visualizar el video en:
https://web.microsoftstream.com/video/ba898abf-9a41-4464-95d8-f6709dacd18e</t>
  </si>
  <si>
    <t>El ICETEX cuenta con una intranet en sharepoint denominado “Portal de Talento humano” el cual incluye grandes secciones de información de interés para los colaboradores, como un modulo exclusivo de gestión del conocimiento, módulos de  inducción y reinducción, y por supuesto una sección de talento humano. Esta página se actualiza periódicamente de acuerdo con las necesidades. Frente a lo realizado en el primer trimestre se realizó una planeación con las diferentes áreas para actualizar las secciones y/o módulos de inducción y reinducción. Así mismo, se actualizó el módulo de nómina con el calendario de pagos 2022, la sección de selección de personal con estudios de verificación de servidores de carrera administrativa para la provisión de un empleo vacante; igualmente se actualizó la sección de Comisión de Personal incluyendo la última versión del reglamente aprobado por dicho cuerpo colegiado y la estructura organizacional con los últimos cambios en los cargos de directivos. Por otro lado, se invitó a los colaboradores a documentar lecciones aprendidas en nuestra intranet. Adicionalmente, ICETEX asistió a la sesión de capacitación de INTRANET programada por el MEN y diligenció la encuesta por ellos remitida con el fin de identificar las necesidades de la entidad.</t>
  </si>
  <si>
    <t xml:space="preserve"> Para el primer trimestre del año y teniendo en cuenta que la entidad cuenta con excelentes resultados en el desempeño institucional, se decidio documentar la buena practica en el formato del MEN sobre el Teletrabajo, toda vez que es un proceso que permitio cerrar una brecha que se tenia en la politica de gestión de talento humano y que por fortuna se cerro con la implmentación del teletrabajo.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</si>
  <si>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</si>
  <si>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</si>
  <si>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</si>
  <si>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</si>
  <si>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</si>
  <si>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</si>
  <si>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</si>
  <si>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</si>
  <si>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</si>
  <si>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</si>
  <si>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</si>
  <si>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</si>
  <si>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</si>
  <si>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</si>
  <si>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</si>
  <si>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</si>
  <si>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</si>
  <si>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</si>
  <si>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</si>
  <si>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</si>
  <si>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</si>
  <si>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</si>
  <si>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</si>
  <si>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</si>
  <si>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</si>
  <si>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</si>
  <si>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</si>
  <si>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</si>
  <si>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</si>
  <si>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</si>
  <si>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</si>
  <si>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</si>
  <si>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</si>
  <si>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</si>
  <si>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</si>
  <si>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</si>
  <si>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</si>
  <si>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</si>
  <si>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</si>
  <si>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</si>
  <si>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</si>
  <si>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</si>
  <si>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</si>
  <si>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</si>
  <si>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</si>
  <si>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</si>
  <si>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</si>
  <si>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</si>
  <si>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</si>
  <si>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</si>
  <si>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</si>
  <si>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</si>
  <si>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</si>
  <si>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</si>
  <si>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</si>
  <si>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</si>
  <si>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</si>
  <si>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</si>
  <si>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</si>
  <si>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</si>
  <si>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</si>
  <si>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</si>
  <si>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</si>
  <si>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</si>
  <si>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</si>
  <si>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Cuenta con Evidencia.</t>
  </si>
  <si>
    <t>No aplica para el trimestre</t>
  </si>
  <si>
    <t>No aplica para el ICETEX no es entidad adscrita.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</si>
</sst>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18"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sz val="11"/>
      <name val="Calibri"/>
      <family val="2"/>
      <charset val="1"/>
    </font>
    <font>
      <sz val="11"/>
      <color rgb="FF000000"/>
      <name val="Calibri"/>
      <family val="2"/>
      <charset val="1"/>
    </font>
    <font>
      <b/>
      <sz val="12"/>
      <name val="Calibri"/>
      <family val="2"/>
    </font>
    <font>
      <b/>
      <sz val="14"/>
      <color rgb="FFFFFFFF"/>
      <name val="Calibri"/>
      <family val="2"/>
    </font>
    <font>
      <sz val="12"/>
      <color rgb="FFFF0000"/>
      <name val="Calibri"/>
      <family val="2"/>
    </font>
    <font>
      <sz val="12"/>
      <color rgb="FFFF0000"/>
      <name val="Arial"/>
      <family val="2"/>
    </font>
  </fonts>
  <fills count="1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theme="9" tint="0.39997558519241921"/>
        <bgColor rgb="FF000000"/>
      </patternFill>
    </fill>
    <fill>
      <patternFill patternType="solid">
        <fgColor theme="9" tint="0.39997558519241921"/>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105">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9" fontId="9" fillId="9" borderId="1" xfId="11" applyFont="1" applyFill="1" applyBorder="1" applyAlignment="1">
      <alignment horizontal="center" vertical="center" wrapText="1"/>
    </xf>
    <xf numFmtId="0" fontId="9" fillId="0" borderId="0" xfId="0" applyFont="1" applyAlignment="1">
      <alignment horizontal="center" vertical="center" wrapText="1"/>
    </xf>
    <xf numFmtId="0" fontId="11" fillId="0" borderId="0" xfId="0" applyFont="1"/>
    <xf numFmtId="9"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5" fillId="0" borderId="1" xfId="0" applyFont="1" applyBorder="1" applyAlignment="1">
      <alignment horizontal="center" vertical="center" wrapText="1"/>
    </xf>
    <xf numFmtId="9" fontId="5" fillId="0" borderId="1" xfId="11" applyFont="1" applyFill="1" applyBorder="1" applyAlignment="1">
      <alignment horizontal="center" vertical="center" wrapText="1"/>
    </xf>
    <xf numFmtId="0" fontId="12" fillId="0" borderId="11" xfId="0" applyFont="1" applyBorder="1" applyAlignment="1">
      <alignment vertical="top" wrapText="1"/>
    </xf>
    <xf numFmtId="0" fontId="5" fillId="0" borderId="11" xfId="0" applyFont="1" applyBorder="1" applyAlignment="1">
      <alignment horizontal="center" vertical="top"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2" fillId="0" borderId="0" xfId="0" applyFont="1" applyAlignment="1">
      <alignment vertical="top" wrapText="1"/>
    </xf>
    <xf numFmtId="0" fontId="13" fillId="0" borderId="11" xfId="0" applyFont="1" applyBorder="1" applyAlignment="1">
      <alignment vertical="top"/>
    </xf>
    <xf numFmtId="9" fontId="9"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9" fontId="5" fillId="0" borderId="12" xfId="0" applyNumberFormat="1" applyFont="1" applyBorder="1" applyAlignment="1">
      <alignment horizontal="center" vertical="center" wrapText="1"/>
    </xf>
    <xf numFmtId="9" fontId="9" fillId="7" borderId="12" xfId="0" applyNumberFormat="1" applyFont="1" applyFill="1" applyBorder="1" applyAlignment="1">
      <alignment horizontal="center" vertical="center" wrapText="1"/>
    </xf>
    <xf numFmtId="0" fontId="5" fillId="0" borderId="12" xfId="0" applyFont="1" applyBorder="1" applyAlignment="1">
      <alignment horizontal="center" vertical="top" wrapText="1"/>
    </xf>
    <xf numFmtId="0" fontId="5" fillId="0" borderId="5" xfId="0" applyFont="1" applyBorder="1" applyAlignment="1">
      <alignment horizontal="center" vertical="top" wrapText="1"/>
    </xf>
    <xf numFmtId="0" fontId="15" fillId="12" borderId="7" xfId="0" applyFont="1" applyFill="1" applyBorder="1" applyAlignment="1">
      <alignment horizontal="center" vertical="center"/>
    </xf>
    <xf numFmtId="0" fontId="15" fillId="12"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9"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xf>
    <xf numFmtId="9" fontId="5" fillId="13"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5" fillId="14" borderId="7" xfId="10" applyFont="1" applyFill="1" applyBorder="1" applyAlignment="1">
      <alignment horizontal="center" vertical="center"/>
    </xf>
    <xf numFmtId="9" fontId="5" fillId="13" borderId="13" xfId="10" applyFont="1" applyFill="1" applyBorder="1" applyAlignment="1">
      <alignment horizontal="center" vertical="center"/>
    </xf>
    <xf numFmtId="0" fontId="5" fillId="15" borderId="7" xfId="0" applyFont="1" applyFill="1" applyBorder="1" applyAlignment="1">
      <alignment horizontal="center" vertical="center" wrapText="1"/>
    </xf>
    <xf numFmtId="9"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xf>
    <xf numFmtId="9" fontId="5" fillId="15" borderId="7" xfId="10" applyFont="1" applyFill="1" applyBorder="1" applyAlignment="1">
      <alignment horizontal="center" vertical="center"/>
    </xf>
    <xf numFmtId="9" fontId="5" fillId="15" borderId="13" xfId="10" applyFont="1" applyFill="1" applyBorder="1" applyAlignment="1">
      <alignment horizontal="center" vertical="center"/>
    </xf>
    <xf numFmtId="0" fontId="5" fillId="15" borderId="7" xfId="10" applyNumberFormat="1" applyFont="1" applyFill="1" applyBorder="1" applyAlignment="1">
      <alignment horizontal="center" vertical="center" wrapText="1"/>
    </xf>
    <xf numFmtId="0" fontId="5" fillId="15" borderId="7" xfId="10" applyNumberFormat="1" applyFont="1" applyFill="1" applyBorder="1" applyAlignment="1">
      <alignment horizontal="center" vertical="center"/>
    </xf>
    <xf numFmtId="0" fontId="5" fillId="15" borderId="13" xfId="10" applyNumberFormat="1" applyFont="1" applyFill="1" applyBorder="1" applyAlignment="1">
      <alignment horizontal="center" vertical="center"/>
    </xf>
    <xf numFmtId="9" fontId="5" fillId="15" borderId="13" xfId="0" applyNumberFormat="1" applyFont="1" applyFill="1" applyBorder="1" applyAlignment="1">
      <alignment horizontal="center" vertical="center" wrapText="1"/>
    </xf>
    <xf numFmtId="9" fontId="5" fillId="15" borderId="7" xfId="10" applyFont="1" applyFill="1" applyBorder="1" applyAlignment="1">
      <alignment horizontal="center" vertical="center" wrapText="1"/>
    </xf>
    <xf numFmtId="0" fontId="5" fillId="16" borderId="7" xfId="0" applyFont="1" applyFill="1" applyBorder="1" applyAlignment="1">
      <alignment horizontal="center" vertical="center" wrapText="1"/>
    </xf>
    <xf numFmtId="14" fontId="5" fillId="16" borderId="7" xfId="0" applyNumberFormat="1" applyFont="1" applyFill="1" applyBorder="1" applyAlignment="1">
      <alignment horizontal="center" vertical="center" wrapText="1"/>
    </xf>
    <xf numFmtId="14" fontId="5" fillId="16" borderId="7" xfId="0" applyNumberFormat="1" applyFont="1" applyFill="1" applyBorder="1" applyAlignment="1">
      <alignment horizontal="center" vertical="center"/>
    </xf>
    <xf numFmtId="1" fontId="5" fillId="16" borderId="7" xfId="10" applyNumberFormat="1" applyFont="1" applyFill="1" applyBorder="1" applyAlignment="1">
      <alignment horizontal="center" vertical="center"/>
    </xf>
    <xf numFmtId="1" fontId="5" fillId="16" borderId="13" xfId="10" applyNumberFormat="1" applyFont="1" applyFill="1" applyBorder="1" applyAlignment="1">
      <alignment horizontal="center" vertical="center"/>
    </xf>
    <xf numFmtId="0" fontId="15" fillId="8" borderId="7" xfId="0" applyFont="1" applyFill="1" applyBorder="1" applyAlignment="1">
      <alignment horizontal="center" vertical="center"/>
    </xf>
    <xf numFmtId="0" fontId="15" fillId="8" borderId="13" xfId="0" applyFont="1" applyFill="1" applyBorder="1" applyAlignment="1">
      <alignment horizontal="center" vertical="center"/>
    </xf>
    <xf numFmtId="14" fontId="5" fillId="13"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wrapText="1"/>
    </xf>
    <xf numFmtId="14" fontId="5" fillId="16" borderId="13" xfId="0" applyNumberFormat="1" applyFont="1" applyFill="1" applyBorder="1" applyAlignment="1">
      <alignment horizontal="center" vertical="center"/>
    </xf>
    <xf numFmtId="0" fontId="15" fillId="8" borderId="8"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5" fillId="0" borderId="1" xfId="11" applyNumberFormat="1" applyFont="1" applyBorder="1" applyAlignment="1">
      <alignment horizontal="center" vertical="center" wrapText="1"/>
    </xf>
    <xf numFmtId="0" fontId="9" fillId="9" borderId="1" xfId="11" applyNumberFormat="1" applyFont="1" applyFill="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vertical="center" wrapText="1"/>
    </xf>
    <xf numFmtId="0" fontId="5" fillId="7" borderId="1" xfId="0" applyFont="1" applyFill="1" applyBorder="1" applyAlignment="1">
      <alignment wrapText="1"/>
    </xf>
    <xf numFmtId="0" fontId="16" fillId="17" borderId="7" xfId="0" applyFont="1" applyFill="1" applyBorder="1" applyAlignment="1">
      <alignment horizontal="center" vertical="center" wrapText="1"/>
    </xf>
    <xf numFmtId="14" fontId="16" fillId="17" borderId="7" xfId="0" applyNumberFormat="1" applyFont="1" applyFill="1" applyBorder="1" applyAlignment="1">
      <alignment horizontal="center" vertical="center" wrapText="1"/>
    </xf>
    <xf numFmtId="14" fontId="16" fillId="17" borderId="13" xfId="0" applyNumberFormat="1" applyFont="1" applyFill="1" applyBorder="1" applyAlignment="1">
      <alignment horizontal="center" vertical="center" wrapText="1"/>
    </xf>
    <xf numFmtId="9" fontId="16" fillId="17" borderId="7" xfId="10" applyFont="1" applyFill="1" applyBorder="1" applyAlignment="1">
      <alignment horizontal="center" vertical="center"/>
    </xf>
    <xf numFmtId="9" fontId="16" fillId="17" borderId="7" xfId="10" applyFont="1" applyFill="1" applyBorder="1" applyAlignment="1">
      <alignment horizontal="center" vertical="center" wrapText="1"/>
    </xf>
    <xf numFmtId="9" fontId="16" fillId="17" borderId="13" xfId="10" applyFont="1" applyFill="1" applyBorder="1" applyAlignment="1">
      <alignment horizontal="center" vertical="center"/>
    </xf>
    <xf numFmtId="0" fontId="16" fillId="18" borderId="1" xfId="0" applyFont="1" applyFill="1" applyBorder="1" applyAlignment="1">
      <alignment horizontal="center" vertical="center" wrapText="1"/>
    </xf>
    <xf numFmtId="9" fontId="16" fillId="18" borderId="1" xfId="11" applyFont="1" applyFill="1" applyBorder="1" applyAlignment="1">
      <alignment horizontal="center" vertical="center" wrapText="1"/>
    </xf>
    <xf numFmtId="14" fontId="16" fillId="17" borderId="13" xfId="0" applyNumberFormat="1" applyFont="1" applyFill="1" applyBorder="1" applyAlignment="1">
      <alignment horizontal="center" vertical="center"/>
    </xf>
    <xf numFmtId="9" fontId="17" fillId="18" borderId="1" xfId="11"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7" xfId="0" applyFont="1" applyFill="1" applyBorder="1" applyAlignment="1">
      <alignment horizontal="center" vertical="center"/>
    </xf>
    <xf numFmtId="0" fontId="15" fillId="12" borderId="8"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5" borderId="7"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FF66CC"/>
      <color rgb="FF008080"/>
      <color rgb="FFF7B6AB"/>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122465</xdr:colOff>
      <xdr:row>0</xdr:row>
      <xdr:rowOff>1</xdr:rowOff>
    </xdr:from>
    <xdr:to>
      <xdr:col>1</xdr:col>
      <xdr:colOff>272143</xdr:colOff>
      <xdr:row>2</xdr:row>
      <xdr:rowOff>47467</xdr:rowOff>
    </xdr:to>
    <xdr:pic>
      <xdr:nvPicPr>
        <xdr:cNvPr id="2" name="Imagen 1" descr="https://intranetmen.mineducacion.gov.co/Style%20Library/Intranet%20MinEducacion/images/LogoMinedu_060818.jpg">
          <a:extLst>
            <a:ext uri="{FF2B5EF4-FFF2-40B4-BE49-F238E27FC236}">
              <a16:creationId xmlns:a16="http://schemas.microsoft.com/office/drawing/2014/main" id="{70E66EE9-A1F4-4F5A-8F24-93FB6AC8B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465" y="1"/>
          <a:ext cx="1333499" cy="45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5:O22"/>
  <sheetViews>
    <sheetView showGridLines="0" topLeftCell="A10" zoomScale="60" zoomScaleNormal="60" zoomScalePageLayoutView="90" workbookViewId="0">
      <selection activeCell="M8" sqref="M8"/>
    </sheetView>
  </sheetViews>
  <sheetFormatPr baseColWidth="10" defaultColWidth="11.42578125" defaultRowHeight="15" x14ac:dyDescent="0.2"/>
  <cols>
    <col min="1" max="2" width="11.42578125" style="18"/>
    <col min="3" max="3" width="23.85546875" style="18" customWidth="1"/>
    <col min="4" max="4" width="28.28515625" style="18" customWidth="1"/>
    <col min="5" max="5" width="19" style="18" customWidth="1"/>
    <col min="6" max="6" width="14.7109375" style="18" customWidth="1"/>
    <col min="7" max="7" width="20" style="18" customWidth="1"/>
    <col min="8" max="8" width="19" style="18" customWidth="1"/>
    <col min="9" max="9" width="18.28515625" style="18" customWidth="1"/>
    <col min="10" max="10" width="26.42578125" style="18" customWidth="1"/>
    <col min="11" max="11" width="34.7109375" style="18" customWidth="1"/>
    <col min="12" max="12" width="17.42578125" style="18" customWidth="1"/>
    <col min="13" max="13" width="20.7109375" style="18" customWidth="1"/>
    <col min="14" max="14" width="18.85546875" style="18" customWidth="1"/>
    <col min="15" max="15" width="17.85546875" style="18" customWidth="1"/>
    <col min="16" max="16384" width="11.42578125" style="18"/>
  </cols>
  <sheetData>
    <row r="5" spans="1:15" ht="18.75" x14ac:dyDescent="0.2">
      <c r="A5" s="86" t="s">
        <v>0</v>
      </c>
      <c r="B5" s="86" t="s">
        <v>1</v>
      </c>
      <c r="C5" s="86" t="s">
        <v>2</v>
      </c>
      <c r="D5" s="86" t="s">
        <v>3</v>
      </c>
      <c r="E5" s="88" t="s">
        <v>4</v>
      </c>
      <c r="F5" s="86" t="s">
        <v>5</v>
      </c>
      <c r="G5" s="86" t="s">
        <v>6</v>
      </c>
      <c r="H5" s="86" t="s">
        <v>7</v>
      </c>
      <c r="I5" s="86" t="s">
        <v>8</v>
      </c>
      <c r="J5" s="87" t="s">
        <v>9</v>
      </c>
      <c r="K5" s="87"/>
      <c r="L5" s="86" t="s">
        <v>10</v>
      </c>
      <c r="M5" s="86"/>
      <c r="N5" s="86"/>
      <c r="O5" s="86"/>
    </row>
    <row r="6" spans="1:15" ht="18.75" x14ac:dyDescent="0.2">
      <c r="A6" s="86"/>
      <c r="B6" s="86"/>
      <c r="C6" s="86"/>
      <c r="D6" s="86"/>
      <c r="E6" s="90"/>
      <c r="F6" s="86"/>
      <c r="G6" s="86"/>
      <c r="H6" s="86"/>
      <c r="I6" s="86"/>
      <c r="J6" s="88" t="s">
        <v>11</v>
      </c>
      <c r="K6" s="88" t="s">
        <v>12</v>
      </c>
      <c r="L6" s="37" t="s">
        <v>13</v>
      </c>
      <c r="M6" s="37" t="s">
        <v>14</v>
      </c>
      <c r="N6" s="37" t="s">
        <v>15</v>
      </c>
      <c r="O6" s="37" t="s">
        <v>16</v>
      </c>
    </row>
    <row r="7" spans="1:15" ht="37.5" x14ac:dyDescent="0.2">
      <c r="A7" s="86"/>
      <c r="B7" s="86"/>
      <c r="C7" s="86"/>
      <c r="D7" s="86"/>
      <c r="E7" s="89"/>
      <c r="F7" s="86"/>
      <c r="G7" s="86"/>
      <c r="H7" s="86"/>
      <c r="I7" s="86"/>
      <c r="J7" s="89"/>
      <c r="K7" s="89"/>
      <c r="L7" s="38" t="s">
        <v>17</v>
      </c>
      <c r="M7" s="38" t="s">
        <v>17</v>
      </c>
      <c r="N7" s="38" t="s">
        <v>17</v>
      </c>
      <c r="O7" s="38" t="s">
        <v>17</v>
      </c>
    </row>
    <row r="8" spans="1:15" ht="409.5" x14ac:dyDescent="0.2">
      <c r="A8" s="91" t="s">
        <v>18</v>
      </c>
      <c r="B8" s="91" t="s">
        <v>19</v>
      </c>
      <c r="C8" s="92" t="s">
        <v>20</v>
      </c>
      <c r="D8" s="39" t="s">
        <v>21</v>
      </c>
      <c r="E8" s="39" t="s">
        <v>22</v>
      </c>
      <c r="F8" s="40" t="s">
        <v>23</v>
      </c>
      <c r="G8" s="39" t="s">
        <v>24</v>
      </c>
      <c r="H8" s="39" t="s">
        <v>25</v>
      </c>
      <c r="I8" s="39" t="s">
        <v>26</v>
      </c>
      <c r="J8" s="41">
        <v>44593</v>
      </c>
      <c r="K8" s="42">
        <v>44895</v>
      </c>
      <c r="L8" s="43" t="s">
        <v>27</v>
      </c>
      <c r="M8" s="44" t="s">
        <v>28</v>
      </c>
      <c r="N8" s="45" t="s">
        <v>29</v>
      </c>
      <c r="O8" s="46" t="s">
        <v>30</v>
      </c>
    </row>
    <row r="9" spans="1:15" ht="110.25" x14ac:dyDescent="0.2">
      <c r="A9" s="91"/>
      <c r="B9" s="91"/>
      <c r="C9" s="92"/>
      <c r="D9" s="39" t="s">
        <v>31</v>
      </c>
      <c r="E9" s="39" t="s">
        <v>32</v>
      </c>
      <c r="F9" s="40" t="s">
        <v>23</v>
      </c>
      <c r="G9" s="39" t="s">
        <v>33</v>
      </c>
      <c r="H9" s="39" t="s">
        <v>34</v>
      </c>
      <c r="I9" s="39" t="s">
        <v>26</v>
      </c>
      <c r="J9" s="41">
        <v>44713</v>
      </c>
      <c r="K9" s="42">
        <v>44926</v>
      </c>
      <c r="L9" s="43">
        <v>0</v>
      </c>
      <c r="M9" s="43">
        <v>0</v>
      </c>
      <c r="N9" s="45" t="s">
        <v>29</v>
      </c>
      <c r="O9" s="46" t="s">
        <v>30</v>
      </c>
    </row>
    <row r="10" spans="1:15" ht="110.25" x14ac:dyDescent="0.2">
      <c r="A10" s="91"/>
      <c r="B10" s="91"/>
      <c r="C10" s="93" t="s">
        <v>35</v>
      </c>
      <c r="D10" s="47" t="s">
        <v>36</v>
      </c>
      <c r="E10" s="47" t="s">
        <v>37</v>
      </c>
      <c r="F10" s="48">
        <v>0.3</v>
      </c>
      <c r="G10" s="47" t="s">
        <v>38</v>
      </c>
      <c r="H10" s="47" t="s">
        <v>39</v>
      </c>
      <c r="I10" s="47" t="s">
        <v>26</v>
      </c>
      <c r="J10" s="49">
        <v>44621</v>
      </c>
      <c r="K10" s="50">
        <v>44895</v>
      </c>
      <c r="L10" s="51">
        <v>0.05</v>
      </c>
      <c r="M10" s="51">
        <v>0.1</v>
      </c>
      <c r="N10" s="51">
        <v>0.1</v>
      </c>
      <c r="O10" s="52">
        <v>0.05</v>
      </c>
    </row>
    <row r="11" spans="1:15" ht="110.25" x14ac:dyDescent="0.2">
      <c r="A11" s="91"/>
      <c r="B11" s="91"/>
      <c r="C11" s="93"/>
      <c r="D11" s="47" t="s">
        <v>40</v>
      </c>
      <c r="E11" s="47" t="s">
        <v>37</v>
      </c>
      <c r="F11" s="48">
        <v>0.3</v>
      </c>
      <c r="G11" s="47" t="s">
        <v>38</v>
      </c>
      <c r="H11" s="47" t="s">
        <v>39</v>
      </c>
      <c r="I11" s="47" t="s">
        <v>26</v>
      </c>
      <c r="J11" s="49">
        <v>44621</v>
      </c>
      <c r="K11" s="50">
        <v>44895</v>
      </c>
      <c r="L11" s="51">
        <v>0.05</v>
      </c>
      <c r="M11" s="51">
        <v>0.1</v>
      </c>
      <c r="N11" s="51">
        <v>0.1</v>
      </c>
      <c r="O11" s="52">
        <v>0.05</v>
      </c>
    </row>
    <row r="12" spans="1:15" ht="110.25" x14ac:dyDescent="0.2">
      <c r="A12" s="91"/>
      <c r="B12" s="91"/>
      <c r="C12" s="93"/>
      <c r="D12" s="47" t="s">
        <v>41</v>
      </c>
      <c r="E12" s="47" t="s">
        <v>37</v>
      </c>
      <c r="F12" s="48">
        <v>0.3</v>
      </c>
      <c r="G12" s="47" t="s">
        <v>42</v>
      </c>
      <c r="H12" s="47" t="s">
        <v>43</v>
      </c>
      <c r="I12" s="47" t="s">
        <v>26</v>
      </c>
      <c r="J12" s="49">
        <v>44621</v>
      </c>
      <c r="K12" s="50">
        <v>44895</v>
      </c>
      <c r="L12" s="51">
        <v>0.05</v>
      </c>
      <c r="M12" s="51">
        <v>0.1</v>
      </c>
      <c r="N12" s="51">
        <v>0.1</v>
      </c>
      <c r="O12" s="52">
        <v>0.05</v>
      </c>
    </row>
    <row r="13" spans="1:15" ht="141.75" x14ac:dyDescent="0.2">
      <c r="A13" s="91"/>
      <c r="B13" s="91"/>
      <c r="C13" s="93"/>
      <c r="D13" s="47" t="s">
        <v>44</v>
      </c>
      <c r="E13" s="47" t="s">
        <v>45</v>
      </c>
      <c r="F13" s="47" t="s">
        <v>46</v>
      </c>
      <c r="G13" s="47" t="s">
        <v>47</v>
      </c>
      <c r="H13" s="47" t="s">
        <v>48</v>
      </c>
      <c r="I13" s="47" t="s">
        <v>49</v>
      </c>
      <c r="J13" s="49">
        <v>44562</v>
      </c>
      <c r="K13" s="50">
        <v>44926</v>
      </c>
      <c r="L13" s="53">
        <v>1</v>
      </c>
      <c r="M13" s="53">
        <v>1</v>
      </c>
      <c r="N13" s="54">
        <v>1</v>
      </c>
      <c r="O13" s="55">
        <v>1</v>
      </c>
    </row>
    <row r="14" spans="1:15" ht="220.5" x14ac:dyDescent="0.2">
      <c r="A14" s="91"/>
      <c r="B14" s="91"/>
      <c r="C14" s="93"/>
      <c r="D14" s="47" t="s">
        <v>50</v>
      </c>
      <c r="E14" s="47" t="s">
        <v>51</v>
      </c>
      <c r="F14" s="48" t="s">
        <v>28</v>
      </c>
      <c r="G14" s="47" t="s">
        <v>52</v>
      </c>
      <c r="H14" s="47" t="s">
        <v>53</v>
      </c>
      <c r="I14" s="47" t="s">
        <v>26</v>
      </c>
      <c r="J14" s="49">
        <v>44593</v>
      </c>
      <c r="K14" s="49">
        <v>44926</v>
      </c>
      <c r="L14" s="48" t="s">
        <v>28</v>
      </c>
      <c r="M14" s="48" t="s">
        <v>28</v>
      </c>
      <c r="N14" s="48" t="s">
        <v>28</v>
      </c>
      <c r="O14" s="56" t="s">
        <v>28</v>
      </c>
    </row>
    <row r="15" spans="1:15" ht="204.75" x14ac:dyDescent="0.2">
      <c r="A15" s="91"/>
      <c r="B15" s="91"/>
      <c r="C15" s="93"/>
      <c r="D15" s="47" t="s">
        <v>54</v>
      </c>
      <c r="E15" s="47" t="s">
        <v>55</v>
      </c>
      <c r="F15" s="47" t="s">
        <v>56</v>
      </c>
      <c r="G15" s="47" t="s">
        <v>57</v>
      </c>
      <c r="H15" s="47" t="s">
        <v>58</v>
      </c>
      <c r="I15" s="47" t="s">
        <v>59</v>
      </c>
      <c r="J15" s="49">
        <v>44562</v>
      </c>
      <c r="K15" s="49">
        <v>44926</v>
      </c>
      <c r="L15" s="51">
        <v>0.3</v>
      </c>
      <c r="M15" s="57">
        <v>0.45</v>
      </c>
      <c r="N15" s="57">
        <v>0.2</v>
      </c>
      <c r="O15" s="52">
        <v>0.05</v>
      </c>
    </row>
    <row r="16" spans="1:15" ht="204.75" x14ac:dyDescent="0.2">
      <c r="A16" s="91"/>
      <c r="B16" s="91"/>
      <c r="C16" s="93"/>
      <c r="D16" s="47" t="s">
        <v>60</v>
      </c>
      <c r="E16" s="47" t="s">
        <v>55</v>
      </c>
      <c r="F16" s="47" t="s">
        <v>61</v>
      </c>
      <c r="G16" s="47" t="s">
        <v>57</v>
      </c>
      <c r="H16" s="47" t="s">
        <v>58</v>
      </c>
      <c r="I16" s="47" t="s">
        <v>59</v>
      </c>
      <c r="J16" s="49">
        <v>44562</v>
      </c>
      <c r="K16" s="49">
        <v>44926</v>
      </c>
      <c r="L16" s="48" t="s">
        <v>62</v>
      </c>
      <c r="M16" s="48" t="s">
        <v>62</v>
      </c>
      <c r="N16" s="48" t="s">
        <v>62</v>
      </c>
      <c r="O16" s="48" t="s">
        <v>62</v>
      </c>
    </row>
    <row r="17" spans="1:15" ht="157.5" x14ac:dyDescent="0.2">
      <c r="A17" s="91"/>
      <c r="B17" s="91"/>
      <c r="C17" s="93"/>
      <c r="D17" s="47" t="s">
        <v>63</v>
      </c>
      <c r="E17" s="47" t="s">
        <v>64</v>
      </c>
      <c r="F17" s="57" t="s">
        <v>65</v>
      </c>
      <c r="G17" s="47" t="s">
        <v>66</v>
      </c>
      <c r="H17" s="47" t="s">
        <v>67</v>
      </c>
      <c r="I17" s="47" t="s">
        <v>59</v>
      </c>
      <c r="J17" s="49" t="s">
        <v>68</v>
      </c>
      <c r="K17" s="49">
        <v>44834</v>
      </c>
      <c r="L17" s="51">
        <v>0.1</v>
      </c>
      <c r="M17" s="57">
        <v>0.3</v>
      </c>
      <c r="N17" s="57">
        <v>0.2</v>
      </c>
      <c r="O17" s="52">
        <v>0.4</v>
      </c>
    </row>
    <row r="18" spans="1:15" ht="157.5" x14ac:dyDescent="0.2">
      <c r="A18" s="91"/>
      <c r="B18" s="91"/>
      <c r="C18" s="93"/>
      <c r="D18" s="47" t="s">
        <v>69</v>
      </c>
      <c r="E18" s="47" t="s">
        <v>64</v>
      </c>
      <c r="F18" s="47" t="s">
        <v>61</v>
      </c>
      <c r="G18" s="47" t="s">
        <v>66</v>
      </c>
      <c r="H18" s="47" t="s">
        <v>67</v>
      </c>
      <c r="I18" s="47" t="s">
        <v>59</v>
      </c>
      <c r="J18" s="49" t="s">
        <v>68</v>
      </c>
      <c r="K18" s="49">
        <v>44834</v>
      </c>
      <c r="L18" s="48" t="s">
        <v>62</v>
      </c>
      <c r="M18" s="48" t="s">
        <v>62</v>
      </c>
      <c r="N18" s="48" t="s">
        <v>62</v>
      </c>
      <c r="O18" s="48" t="s">
        <v>62</v>
      </c>
    </row>
    <row r="19" spans="1:15" ht="189" x14ac:dyDescent="0.2">
      <c r="A19" s="91"/>
      <c r="B19" s="91"/>
      <c r="C19" s="93"/>
      <c r="D19" s="47" t="s">
        <v>70</v>
      </c>
      <c r="E19" s="47" t="s">
        <v>71</v>
      </c>
      <c r="F19" s="57">
        <v>1</v>
      </c>
      <c r="G19" s="47" t="s">
        <v>72</v>
      </c>
      <c r="H19" s="47" t="s">
        <v>73</v>
      </c>
      <c r="I19" s="47" t="s">
        <v>26</v>
      </c>
      <c r="J19" s="49">
        <v>44562</v>
      </c>
      <c r="K19" s="50">
        <v>44926</v>
      </c>
      <c r="L19" s="51">
        <v>0.15</v>
      </c>
      <c r="M19" s="57">
        <v>0.4</v>
      </c>
      <c r="N19" s="57">
        <v>0.4</v>
      </c>
      <c r="O19" s="52">
        <v>0.05</v>
      </c>
    </row>
    <row r="20" spans="1:15" ht="173.25" x14ac:dyDescent="0.2">
      <c r="A20" s="91"/>
      <c r="B20" s="91"/>
      <c r="C20" s="93"/>
      <c r="D20" s="47" t="s">
        <v>74</v>
      </c>
      <c r="E20" s="47" t="s">
        <v>75</v>
      </c>
      <c r="F20" s="47" t="s">
        <v>76</v>
      </c>
      <c r="G20" s="47" t="s">
        <v>77</v>
      </c>
      <c r="H20" s="47" t="s">
        <v>78</v>
      </c>
      <c r="I20" s="47" t="s">
        <v>26</v>
      </c>
      <c r="J20" s="49">
        <v>44562</v>
      </c>
      <c r="K20" s="50">
        <v>44926</v>
      </c>
      <c r="L20" s="51">
        <v>0.1</v>
      </c>
      <c r="M20" s="51">
        <v>0.3</v>
      </c>
      <c r="N20" s="51">
        <v>0.2</v>
      </c>
      <c r="O20" s="52">
        <v>0.2</v>
      </c>
    </row>
    <row r="21" spans="1:15" ht="141.75" x14ac:dyDescent="0.2">
      <c r="A21" s="91"/>
      <c r="B21" s="91"/>
      <c r="C21" s="93"/>
      <c r="D21" s="47" t="s">
        <v>79</v>
      </c>
      <c r="E21" s="47" t="s">
        <v>80</v>
      </c>
      <c r="F21" s="48">
        <v>1</v>
      </c>
      <c r="G21" s="47" t="s">
        <v>81</v>
      </c>
      <c r="H21" s="47" t="s">
        <v>82</v>
      </c>
      <c r="I21" s="47" t="s">
        <v>26</v>
      </c>
      <c r="J21" s="49">
        <v>44562</v>
      </c>
      <c r="K21" s="49">
        <v>44926</v>
      </c>
      <c r="L21" s="51">
        <v>0.15</v>
      </c>
      <c r="M21" s="51">
        <v>0.25</v>
      </c>
      <c r="N21" s="51">
        <v>0.3</v>
      </c>
      <c r="O21" s="52">
        <v>0.3</v>
      </c>
    </row>
    <row r="22" spans="1:15" ht="126" x14ac:dyDescent="0.2">
      <c r="A22" s="91"/>
      <c r="B22" s="91"/>
      <c r="C22" s="58" t="s">
        <v>83</v>
      </c>
      <c r="D22" s="58" t="s">
        <v>84</v>
      </c>
      <c r="E22" s="58" t="s">
        <v>85</v>
      </c>
      <c r="F22" s="58" t="s">
        <v>86</v>
      </c>
      <c r="G22" s="58" t="s">
        <v>87</v>
      </c>
      <c r="H22" s="58" t="s">
        <v>88</v>
      </c>
      <c r="I22" s="58" t="s">
        <v>49</v>
      </c>
      <c r="J22" s="59">
        <v>44593</v>
      </c>
      <c r="K22" s="60">
        <v>44834</v>
      </c>
      <c r="L22" s="61">
        <v>1</v>
      </c>
      <c r="M22" s="61">
        <v>1</v>
      </c>
      <c r="N22" s="61">
        <v>1</v>
      </c>
      <c r="O22" s="62">
        <v>1</v>
      </c>
    </row>
  </sheetData>
  <mergeCells count="17">
    <mergeCell ref="A8:A22"/>
    <mergeCell ref="B8:B22"/>
    <mergeCell ref="C8:C9"/>
    <mergeCell ref="C10:C21"/>
    <mergeCell ref="A5:A7"/>
    <mergeCell ref="B5:B7"/>
    <mergeCell ref="C5:C7"/>
    <mergeCell ref="D5:D7"/>
    <mergeCell ref="E5:E7"/>
    <mergeCell ref="F5:F7"/>
    <mergeCell ref="G5:G7"/>
    <mergeCell ref="H5:H7"/>
    <mergeCell ref="I5:I7"/>
    <mergeCell ref="J5:K5"/>
    <mergeCell ref="L5:O5"/>
    <mergeCell ref="J6:J7"/>
    <mergeCell ref="K6:K7"/>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ECAE-8E27-4D62-82CB-3CB319259DE3}">
  <sheetPr>
    <tabColor rgb="FF00B050"/>
  </sheetPr>
  <dimension ref="A1:AI24845"/>
  <sheetViews>
    <sheetView showGridLines="0" tabSelected="1" topLeftCell="I1" zoomScale="70" zoomScaleNormal="70" workbookViewId="0">
      <pane ySplit="1" topLeftCell="A2" activePane="bottomLeft" state="frozen"/>
      <selection activeCell="G1" sqref="G1"/>
      <selection pane="bottomLeft" activeCell="S21" sqref="S21"/>
    </sheetView>
  </sheetViews>
  <sheetFormatPr baseColWidth="10" defaultColWidth="11.42578125" defaultRowHeight="15" x14ac:dyDescent="0.2"/>
  <cols>
    <col min="1" max="1" width="17.7109375" customWidth="1"/>
    <col min="2" max="2" width="17" customWidth="1"/>
    <col min="3" max="3" width="18" customWidth="1"/>
    <col min="4" max="4" width="45.140625" customWidth="1"/>
    <col min="5" max="5" width="59.42578125" customWidth="1"/>
    <col min="6" max="6" width="18.5703125" customWidth="1"/>
    <col min="7" max="7" width="24.140625" customWidth="1"/>
    <col min="8" max="8" width="20" customWidth="1"/>
    <col min="9" max="9" width="12.42578125" customWidth="1"/>
    <col min="10" max="10" width="17.28515625" customWidth="1"/>
    <col min="11" max="11" width="17.7109375" customWidth="1"/>
    <col min="12" max="12" width="12.5703125" customWidth="1"/>
    <col min="13" max="13" width="9.140625" customWidth="1"/>
    <col min="14" max="14" width="12" customWidth="1"/>
    <col min="15" max="15" width="10.42578125" customWidth="1"/>
    <col min="16" max="16" width="18.42578125" style="17" customWidth="1"/>
    <col min="17" max="17" width="17" style="17" customWidth="1"/>
    <col min="18" max="18" width="54.140625" style="17" customWidth="1"/>
    <col min="19" max="19" width="13.28515625" style="17" customWidth="1"/>
    <col min="20" max="20" width="60.140625" style="17" customWidth="1"/>
    <col min="21" max="21" width="0" style="17" hidden="1" customWidth="1"/>
    <col min="22" max="22" width="23.42578125" style="17" hidden="1" customWidth="1"/>
    <col min="23" max="23" width="67.7109375" style="17" hidden="1" customWidth="1"/>
    <col min="24" max="24" width="16.7109375" style="17" hidden="1" customWidth="1"/>
    <col min="25" max="25" width="56.85546875" style="17" hidden="1" customWidth="1"/>
    <col min="26" max="26" width="19.42578125" style="17" hidden="1" customWidth="1"/>
    <col min="27" max="27" width="16" style="17" hidden="1" customWidth="1"/>
    <col min="28" max="28" width="60.42578125" style="17" hidden="1" customWidth="1"/>
    <col min="29" max="29" width="16" style="17" hidden="1" customWidth="1"/>
    <col min="30" max="30" width="0" style="17" hidden="1" customWidth="1"/>
    <col min="31" max="31" width="7.28515625" style="17" hidden="1" customWidth="1"/>
    <col min="32" max="32" width="21.42578125" style="17" hidden="1" customWidth="1"/>
    <col min="33" max="33" width="69.7109375" style="17" hidden="1" customWidth="1"/>
    <col min="34" max="34" width="14.28515625" style="17" hidden="1" customWidth="1"/>
    <col min="35" max="35" width="59.7109375" style="17" hidden="1" customWidth="1"/>
  </cols>
  <sheetData>
    <row r="1" spans="1:35" s="8" customFormat="1" ht="15.75" x14ac:dyDescent="0.25">
      <c r="A1" s="10"/>
      <c r="B1" s="10"/>
      <c r="C1" s="10"/>
      <c r="D1" s="10"/>
      <c r="E1" s="10"/>
      <c r="F1" s="10"/>
      <c r="G1" s="10"/>
      <c r="H1" s="10"/>
      <c r="I1" s="10"/>
      <c r="J1" s="10"/>
      <c r="K1" s="10"/>
      <c r="L1" s="10"/>
      <c r="M1" s="10"/>
      <c r="N1" s="10"/>
      <c r="O1" s="10"/>
      <c r="P1" s="13"/>
      <c r="Q1" s="13"/>
      <c r="R1" s="13"/>
      <c r="S1" s="13"/>
      <c r="T1" s="13"/>
      <c r="U1" s="13"/>
      <c r="V1" s="13"/>
      <c r="W1" s="13"/>
      <c r="X1" s="13"/>
      <c r="Y1" s="13"/>
      <c r="Z1" s="13"/>
      <c r="AA1" s="13"/>
      <c r="AB1" s="13"/>
      <c r="AC1" s="13"/>
      <c r="AD1" s="13"/>
      <c r="AE1" s="13"/>
      <c r="AF1" s="13"/>
      <c r="AG1" s="13"/>
      <c r="AH1" s="13"/>
      <c r="AI1" s="13"/>
    </row>
    <row r="2" spans="1:35" s="8" customFormat="1" ht="15.75" x14ac:dyDescent="0.25">
      <c r="A2" s="10"/>
      <c r="B2" s="10"/>
      <c r="C2" s="10"/>
      <c r="D2" s="10"/>
      <c r="E2" s="10"/>
      <c r="F2" s="10"/>
      <c r="G2" s="10"/>
      <c r="H2" s="10"/>
      <c r="I2" s="10"/>
      <c r="J2" s="10"/>
      <c r="K2" s="10"/>
      <c r="L2" s="10"/>
      <c r="M2" s="10"/>
      <c r="N2" s="10"/>
      <c r="O2" s="10"/>
      <c r="P2" s="13"/>
      <c r="Q2" s="13"/>
      <c r="R2" s="11">
        <v>100</v>
      </c>
      <c r="S2" s="11" t="s">
        <v>94</v>
      </c>
      <c r="T2" s="13"/>
      <c r="U2" s="13"/>
      <c r="V2" s="13"/>
      <c r="W2" s="13"/>
      <c r="X2" s="13"/>
      <c r="Y2" s="13"/>
      <c r="Z2" s="13"/>
      <c r="AA2" s="13"/>
      <c r="AB2" s="13"/>
      <c r="AC2" s="13"/>
      <c r="AD2" s="13"/>
      <c r="AE2" s="13"/>
      <c r="AF2" s="13"/>
      <c r="AG2" s="13"/>
      <c r="AH2" s="13"/>
      <c r="AI2" s="13"/>
    </row>
    <row r="3" spans="1:35" s="8" customFormat="1" ht="15.75" x14ac:dyDescent="0.25">
      <c r="A3" s="10"/>
      <c r="B3" s="10"/>
      <c r="C3" s="10"/>
      <c r="D3" s="10"/>
      <c r="E3" s="10"/>
      <c r="F3" s="10"/>
      <c r="G3" s="10"/>
      <c r="H3" s="10"/>
      <c r="I3" s="10"/>
      <c r="J3" s="10"/>
      <c r="K3" s="10"/>
      <c r="L3" s="10"/>
      <c r="M3" s="10"/>
      <c r="N3" s="10"/>
      <c r="O3" s="10"/>
      <c r="P3" s="13"/>
      <c r="Q3" s="13"/>
      <c r="R3" s="11">
        <v>5000</v>
      </c>
      <c r="S3" s="11" t="s">
        <v>95</v>
      </c>
      <c r="T3" s="13"/>
      <c r="U3" s="13"/>
      <c r="V3" s="13"/>
      <c r="W3" s="13"/>
      <c r="X3" s="13"/>
      <c r="Y3" s="13"/>
      <c r="Z3" s="13"/>
      <c r="AA3" s="13"/>
      <c r="AB3" s="13"/>
      <c r="AC3" s="13"/>
      <c r="AD3" s="13"/>
      <c r="AE3" s="13"/>
      <c r="AF3" s="13"/>
      <c r="AG3" s="13"/>
      <c r="AH3" s="13"/>
      <c r="AI3" s="13"/>
    </row>
    <row r="4" spans="1:35" ht="36.75" customHeight="1" x14ac:dyDescent="0.2">
      <c r="A4" s="86" t="s">
        <v>0</v>
      </c>
      <c r="B4" s="86" t="s">
        <v>1</v>
      </c>
      <c r="C4" s="86" t="s">
        <v>2</v>
      </c>
      <c r="D4" s="86" t="s">
        <v>3</v>
      </c>
      <c r="E4" s="88" t="s">
        <v>4</v>
      </c>
      <c r="F4" s="86" t="s">
        <v>5</v>
      </c>
      <c r="G4" s="86" t="s">
        <v>6</v>
      </c>
      <c r="H4" s="86" t="s">
        <v>7</v>
      </c>
      <c r="I4" s="86" t="s">
        <v>8</v>
      </c>
      <c r="J4" s="87" t="s">
        <v>9</v>
      </c>
      <c r="K4" s="87"/>
      <c r="L4" s="95" t="s">
        <v>96</v>
      </c>
      <c r="M4" s="96"/>
      <c r="N4" s="96"/>
      <c r="O4" s="97"/>
      <c r="P4" s="94" t="s">
        <v>97</v>
      </c>
      <c r="Q4" s="98"/>
      <c r="R4" s="98"/>
      <c r="S4" s="98"/>
      <c r="T4" s="98"/>
      <c r="U4" s="94"/>
      <c r="V4" s="94"/>
      <c r="W4" s="94"/>
      <c r="X4" s="94"/>
      <c r="Y4" s="94"/>
      <c r="Z4" s="94"/>
      <c r="AA4" s="94"/>
      <c r="AB4" s="94"/>
      <c r="AC4" s="94"/>
      <c r="AD4" s="94"/>
      <c r="AE4" s="94"/>
      <c r="AF4" s="94"/>
      <c r="AG4" s="94"/>
      <c r="AH4" s="94"/>
      <c r="AI4" s="94"/>
    </row>
    <row r="5" spans="1:35" ht="78" customHeight="1" x14ac:dyDescent="0.2">
      <c r="A5" s="86"/>
      <c r="B5" s="86"/>
      <c r="C5" s="86"/>
      <c r="D5" s="86"/>
      <c r="E5" s="90"/>
      <c r="F5" s="86"/>
      <c r="G5" s="86"/>
      <c r="H5" s="86"/>
      <c r="I5" s="86"/>
      <c r="J5" s="88" t="s">
        <v>11</v>
      </c>
      <c r="K5" s="88" t="s">
        <v>12</v>
      </c>
      <c r="L5" s="63" t="s">
        <v>89</v>
      </c>
      <c r="M5" s="63" t="s">
        <v>90</v>
      </c>
      <c r="N5" s="63" t="s">
        <v>91</v>
      </c>
      <c r="O5" s="64" t="s">
        <v>92</v>
      </c>
      <c r="P5" s="94" t="s">
        <v>89</v>
      </c>
      <c r="Q5" s="94"/>
      <c r="R5" s="94"/>
      <c r="S5" s="94"/>
      <c r="T5" s="94"/>
      <c r="U5" s="94" t="s">
        <v>90</v>
      </c>
      <c r="V5" s="94"/>
      <c r="W5" s="94"/>
      <c r="X5" s="94"/>
      <c r="Y5" s="94"/>
      <c r="Z5" s="94" t="s">
        <v>91</v>
      </c>
      <c r="AA5" s="94"/>
      <c r="AB5" s="94"/>
      <c r="AC5" s="94"/>
      <c r="AD5" s="94"/>
      <c r="AE5" s="94" t="s">
        <v>92</v>
      </c>
      <c r="AF5" s="94"/>
      <c r="AG5" s="94"/>
      <c r="AH5" s="94"/>
      <c r="AI5" s="94"/>
    </row>
    <row r="6" spans="1:35" ht="63" x14ac:dyDescent="0.2">
      <c r="A6" s="86"/>
      <c r="B6" s="86"/>
      <c r="C6" s="86"/>
      <c r="D6" s="86"/>
      <c r="E6" s="89"/>
      <c r="F6" s="86"/>
      <c r="G6" s="86"/>
      <c r="H6" s="86"/>
      <c r="I6" s="86"/>
      <c r="J6" s="89"/>
      <c r="K6" s="89"/>
      <c r="L6" s="69" t="s">
        <v>17</v>
      </c>
      <c r="M6" s="69" t="s">
        <v>17</v>
      </c>
      <c r="N6" s="69" t="s">
        <v>17</v>
      </c>
      <c r="O6" s="70" t="s">
        <v>17</v>
      </c>
      <c r="P6" s="14" t="s">
        <v>98</v>
      </c>
      <c r="Q6" s="14" t="s">
        <v>99</v>
      </c>
      <c r="R6" s="14" t="s">
        <v>100</v>
      </c>
      <c r="S6" s="15" t="s">
        <v>101</v>
      </c>
      <c r="T6" s="15" t="s">
        <v>102</v>
      </c>
      <c r="U6" s="14" t="s">
        <v>98</v>
      </c>
      <c r="V6" s="14" t="s">
        <v>99</v>
      </c>
      <c r="W6" s="14" t="s">
        <v>100</v>
      </c>
      <c r="X6" s="15" t="s">
        <v>101</v>
      </c>
      <c r="Y6" s="15" t="s">
        <v>102</v>
      </c>
      <c r="Z6" s="14" t="s">
        <v>98</v>
      </c>
      <c r="AA6" s="14" t="s">
        <v>99</v>
      </c>
      <c r="AB6" s="14" t="s">
        <v>100</v>
      </c>
      <c r="AC6" s="15" t="s">
        <v>101</v>
      </c>
      <c r="AD6" s="15" t="s">
        <v>102</v>
      </c>
      <c r="AE6" s="14" t="s">
        <v>98</v>
      </c>
      <c r="AF6" s="14" t="s">
        <v>99</v>
      </c>
      <c r="AG6" s="14" t="s">
        <v>100</v>
      </c>
      <c r="AH6" s="15" t="s">
        <v>101</v>
      </c>
      <c r="AI6" s="15" t="s">
        <v>102</v>
      </c>
    </row>
    <row r="7" spans="1:35" s="8" customFormat="1" ht="240" customHeight="1" x14ac:dyDescent="0.2">
      <c r="A7" s="91" t="s">
        <v>18</v>
      </c>
      <c r="B7" s="91" t="s">
        <v>19</v>
      </c>
      <c r="C7" s="92" t="s">
        <v>20</v>
      </c>
      <c r="D7" s="39" t="s">
        <v>21</v>
      </c>
      <c r="E7" s="39" t="s">
        <v>22</v>
      </c>
      <c r="F7" s="40" t="s">
        <v>23</v>
      </c>
      <c r="G7" s="39" t="s">
        <v>24</v>
      </c>
      <c r="H7" s="39" t="s">
        <v>25</v>
      </c>
      <c r="I7" s="39" t="s">
        <v>26</v>
      </c>
      <c r="J7" s="41">
        <v>44593</v>
      </c>
      <c r="K7" s="65">
        <v>44895</v>
      </c>
      <c r="L7" s="43" t="s">
        <v>27</v>
      </c>
      <c r="M7" s="44" t="s">
        <v>28</v>
      </c>
      <c r="N7" s="45" t="s">
        <v>29</v>
      </c>
      <c r="O7" s="46" t="s">
        <v>30</v>
      </c>
      <c r="P7" s="12">
        <v>0.8</v>
      </c>
      <c r="Q7" s="24">
        <f>+IF(P7=0,"Sin reporte",IF(P7&gt;=80%,1,(P7/80%)))</f>
        <v>1</v>
      </c>
      <c r="R7" s="23" t="s">
        <v>103</v>
      </c>
      <c r="S7" s="23" t="s">
        <v>94</v>
      </c>
      <c r="T7" s="23" t="s">
        <v>178</v>
      </c>
      <c r="U7" s="12"/>
      <c r="V7" s="24" t="str">
        <f>+IF(U7=0,"Sin reporte",IF(U7&gt;=85%,1,(U7/85%)))</f>
        <v>Sin reporte</v>
      </c>
      <c r="W7" s="21"/>
      <c r="X7" s="23"/>
      <c r="Y7" s="29"/>
      <c r="Z7" s="19"/>
      <c r="AA7" s="24" t="str">
        <f>+IF(Z7=0,"Sin reporte",IF(Z7&gt;=90%,1,(Z7/90%)))</f>
        <v>Sin reporte</v>
      </c>
      <c r="AB7" s="36"/>
      <c r="AC7" s="36"/>
      <c r="AD7" s="36"/>
      <c r="AE7" s="12"/>
      <c r="AF7" s="24" t="str">
        <f>+IF(AE7=0,"Sin reporte",IF(AE7&gt;=95%,1,(AE7/95%)))</f>
        <v>Sin reporte</v>
      </c>
      <c r="AG7" s="22"/>
      <c r="AH7" s="23"/>
      <c r="AI7" s="22"/>
    </row>
    <row r="8" spans="1:35" s="8" customFormat="1" ht="409.5" customHeight="1" x14ac:dyDescent="0.2">
      <c r="A8" s="91"/>
      <c r="B8" s="91"/>
      <c r="C8" s="92"/>
      <c r="D8" s="39" t="s">
        <v>31</v>
      </c>
      <c r="E8" s="39" t="s">
        <v>32</v>
      </c>
      <c r="F8" s="40" t="s">
        <v>23</v>
      </c>
      <c r="G8" s="39" t="s">
        <v>33</v>
      </c>
      <c r="H8" s="39" t="s">
        <v>34</v>
      </c>
      <c r="I8" s="39" t="s">
        <v>26</v>
      </c>
      <c r="J8" s="41">
        <v>44713</v>
      </c>
      <c r="K8" s="65">
        <v>44926</v>
      </c>
      <c r="L8" s="43">
        <v>0</v>
      </c>
      <c r="M8" s="43">
        <v>0</v>
      </c>
      <c r="N8" s="45" t="s">
        <v>29</v>
      </c>
      <c r="O8" s="46" t="s">
        <v>30</v>
      </c>
      <c r="P8" s="12"/>
      <c r="Q8" s="19" t="s">
        <v>93</v>
      </c>
      <c r="R8" s="23"/>
      <c r="S8" s="23"/>
      <c r="T8" s="23" t="s">
        <v>179</v>
      </c>
      <c r="U8" s="12"/>
      <c r="V8" s="19" t="s">
        <v>93</v>
      </c>
      <c r="W8" s="21"/>
      <c r="X8" s="20"/>
      <c r="Y8" s="25"/>
      <c r="Z8" s="33"/>
      <c r="AA8" s="24" t="str">
        <f>+IF(Z8=0,"Sin reporte",IF(Z8&gt;=90%,1,(Z8/90%)))</f>
        <v>Sin reporte</v>
      </c>
      <c r="AB8" s="35"/>
      <c r="AC8" s="35"/>
      <c r="AD8" s="35"/>
      <c r="AE8" s="12"/>
      <c r="AF8" s="24" t="str">
        <f>+IF(AE8=0,"Sin reporte",IF(AE8&gt;=95%,1,(AE8/95%)))</f>
        <v>Sin reporte</v>
      </c>
      <c r="AG8" s="22"/>
      <c r="AH8" s="23"/>
      <c r="AI8" s="22"/>
    </row>
    <row r="9" spans="1:35" s="8" customFormat="1" ht="200.25" customHeight="1" x14ac:dyDescent="0.2">
      <c r="A9" s="91"/>
      <c r="B9" s="91"/>
      <c r="C9" s="93" t="s">
        <v>35</v>
      </c>
      <c r="D9" s="47" t="s">
        <v>36</v>
      </c>
      <c r="E9" s="47" t="s">
        <v>37</v>
      </c>
      <c r="F9" s="48">
        <v>0.3</v>
      </c>
      <c r="G9" s="47" t="s">
        <v>38</v>
      </c>
      <c r="H9" s="47" t="s">
        <v>39</v>
      </c>
      <c r="I9" s="47" t="s">
        <v>26</v>
      </c>
      <c r="J9" s="49">
        <v>44621</v>
      </c>
      <c r="K9" s="66">
        <v>44895</v>
      </c>
      <c r="L9" s="51">
        <v>0.05</v>
      </c>
      <c r="M9" s="51">
        <v>0.1</v>
      </c>
      <c r="N9" s="51">
        <v>0.1</v>
      </c>
      <c r="O9" s="52">
        <v>0.05</v>
      </c>
      <c r="P9" s="12"/>
      <c r="Q9" s="24" t="str">
        <f>+IF(P9=0,"No aplica",IF(P9&gt;=5%,1,(P9/5%)))</f>
        <v>No aplica</v>
      </c>
      <c r="R9" s="23"/>
      <c r="S9" s="23"/>
      <c r="T9" s="23" t="s">
        <v>179</v>
      </c>
      <c r="U9" s="12"/>
      <c r="V9" s="24" t="str">
        <f>+IF(U9=0,"Sin reporte",IF(U9&gt;=10%,1,(U9/10%)))</f>
        <v>Sin reporte</v>
      </c>
      <c r="W9" s="21"/>
      <c r="X9" s="20"/>
      <c r="Y9" s="30"/>
      <c r="Z9" s="33"/>
      <c r="AA9" s="24" t="str">
        <f>+IF(Z9=0,"Sin reporte",IF(Z9&gt;=10%,1,(Z9/10%)))</f>
        <v>Sin reporte</v>
      </c>
      <c r="AB9" s="35"/>
      <c r="AC9" s="35"/>
      <c r="AD9" s="35"/>
      <c r="AE9" s="12"/>
      <c r="AF9" s="24" t="str">
        <f>+IF(AE9=0,"sin reporte",IF(AE9&gt;=5%,1,(AE9/5%)))</f>
        <v>sin reporte</v>
      </c>
      <c r="AG9" s="22"/>
      <c r="AH9" s="23"/>
      <c r="AI9" s="22"/>
    </row>
    <row r="10" spans="1:35" s="8" customFormat="1" ht="205.5" customHeight="1" x14ac:dyDescent="0.2">
      <c r="A10" s="91"/>
      <c r="B10" s="91"/>
      <c r="C10" s="93"/>
      <c r="D10" s="47" t="s">
        <v>40</v>
      </c>
      <c r="E10" s="47" t="s">
        <v>37</v>
      </c>
      <c r="F10" s="48">
        <v>0.3</v>
      </c>
      <c r="G10" s="47" t="s">
        <v>38</v>
      </c>
      <c r="H10" s="47" t="s">
        <v>39</v>
      </c>
      <c r="I10" s="47" t="s">
        <v>26</v>
      </c>
      <c r="J10" s="49">
        <v>44621</v>
      </c>
      <c r="K10" s="66">
        <v>44895</v>
      </c>
      <c r="L10" s="51">
        <v>0.05</v>
      </c>
      <c r="M10" s="51">
        <v>0.1</v>
      </c>
      <c r="N10" s="51">
        <v>0.1</v>
      </c>
      <c r="O10" s="52">
        <v>0.05</v>
      </c>
      <c r="P10" s="12"/>
      <c r="Q10" s="24" t="str">
        <f>+IF(P10=0,"No aplica",IF(P10&gt;=5%,1,(P10/5%)))</f>
        <v>No aplica</v>
      </c>
      <c r="R10" s="23"/>
      <c r="S10" s="23"/>
      <c r="T10" s="23" t="s">
        <v>179</v>
      </c>
      <c r="U10" s="12"/>
      <c r="V10" s="24" t="str">
        <f>+IF(U10=0,"Sin reporte",IF(U10&gt;=10%,1,(U10/10%)))</f>
        <v>Sin reporte</v>
      </c>
      <c r="W10" s="21"/>
      <c r="X10" s="20"/>
      <c r="Y10" s="25"/>
      <c r="Z10" s="33"/>
      <c r="AA10" s="24" t="str">
        <f>+IF(Z10=0,"Sin reporte",IF(Z10&gt;=10%,1,(Z10/10%)))</f>
        <v>Sin reporte</v>
      </c>
      <c r="AB10" s="35"/>
      <c r="AC10" s="35"/>
      <c r="AD10" s="35"/>
      <c r="AE10" s="12"/>
      <c r="AF10" s="24" t="str">
        <f>+IF(AE10=0,"sin reporte",IF(AE10&gt;=5%,1,(AE10/5%)))</f>
        <v>sin reporte</v>
      </c>
      <c r="AG10" s="22"/>
      <c r="AH10" s="23"/>
      <c r="AI10" s="22"/>
    </row>
    <row r="11" spans="1:35" s="8" customFormat="1" ht="192" customHeight="1" x14ac:dyDescent="0.2">
      <c r="A11" s="91"/>
      <c r="B11" s="91"/>
      <c r="C11" s="93"/>
      <c r="D11" s="47" t="s">
        <v>41</v>
      </c>
      <c r="E11" s="47" t="s">
        <v>37</v>
      </c>
      <c r="F11" s="48">
        <v>0.3</v>
      </c>
      <c r="G11" s="47" t="s">
        <v>42</v>
      </c>
      <c r="H11" s="47" t="s">
        <v>43</v>
      </c>
      <c r="I11" s="47" t="s">
        <v>26</v>
      </c>
      <c r="J11" s="49">
        <v>44621</v>
      </c>
      <c r="K11" s="66">
        <v>44895</v>
      </c>
      <c r="L11" s="51">
        <v>0.05</v>
      </c>
      <c r="M11" s="51">
        <v>0.1</v>
      </c>
      <c r="N11" s="51">
        <v>0.1</v>
      </c>
      <c r="O11" s="52">
        <v>0.05</v>
      </c>
      <c r="P11" s="12"/>
      <c r="Q11" s="24" t="str">
        <f>+IF(P11=0,"No aplica",IF(P11&gt;=5%,1,(P11/5%)))</f>
        <v>No aplica</v>
      </c>
      <c r="R11" s="23"/>
      <c r="S11" s="23"/>
      <c r="T11" s="23" t="s">
        <v>179</v>
      </c>
      <c r="U11" s="12"/>
      <c r="V11" s="24" t="str">
        <f>+IF(U11=0,"Sin reporte",IF(U11&gt;=10%,1,(U11/10%)))</f>
        <v>Sin reporte</v>
      </c>
      <c r="W11" s="21"/>
      <c r="X11" s="20"/>
      <c r="Y11" s="26"/>
      <c r="Z11" s="33"/>
      <c r="AA11" s="24" t="str">
        <f>+IF(Z10=0,"Sin reporte",IF(Z10&gt;=10%,1,(Z10/10%)))</f>
        <v>Sin reporte</v>
      </c>
      <c r="AB11" s="35"/>
      <c r="AC11" s="35"/>
      <c r="AD11" s="35"/>
      <c r="AE11" s="12"/>
      <c r="AF11" s="24" t="str">
        <f>+IF(AE11=0,"sin reporte",IF(AE11&gt;=5%,1,(AE11/5%)))</f>
        <v>sin reporte</v>
      </c>
      <c r="AG11" s="22"/>
      <c r="AH11" s="23"/>
      <c r="AI11" s="22"/>
    </row>
    <row r="12" spans="1:35" s="8" customFormat="1" ht="201.75" customHeight="1" x14ac:dyDescent="0.25">
      <c r="A12" s="91"/>
      <c r="B12" s="91"/>
      <c r="C12" s="93"/>
      <c r="D12" s="47" t="s">
        <v>44</v>
      </c>
      <c r="E12" s="47" t="s">
        <v>45</v>
      </c>
      <c r="F12" s="47" t="s">
        <v>46</v>
      </c>
      <c r="G12" s="47" t="s">
        <v>47</v>
      </c>
      <c r="H12" s="47" t="s">
        <v>48</v>
      </c>
      <c r="I12" s="47" t="s">
        <v>49</v>
      </c>
      <c r="J12" s="49">
        <v>44562</v>
      </c>
      <c r="K12" s="66">
        <v>44926</v>
      </c>
      <c r="L12" s="53">
        <v>1</v>
      </c>
      <c r="M12" s="53">
        <v>1</v>
      </c>
      <c r="N12" s="54">
        <v>1</v>
      </c>
      <c r="O12" s="55">
        <v>1</v>
      </c>
      <c r="P12" s="71">
        <v>1</v>
      </c>
      <c r="Q12" s="24">
        <f>+IF(P12=0,"Sin reporte",IF(P12&gt;=1,1,(P12/1)))</f>
        <v>1</v>
      </c>
      <c r="R12" s="73" t="s">
        <v>104</v>
      </c>
      <c r="S12" s="23" t="s">
        <v>94</v>
      </c>
      <c r="T12" s="23" t="s">
        <v>178</v>
      </c>
      <c r="U12" s="12"/>
      <c r="V12" s="24" t="str">
        <f>+IF(U12=0,"Sin reporte",IF(U12&gt;=1,1,(U12/1)))</f>
        <v>Sin reporte</v>
      </c>
      <c r="W12" s="21"/>
      <c r="X12" s="20"/>
      <c r="Y12" s="26"/>
      <c r="Z12" s="33"/>
      <c r="AA12" s="24" t="str">
        <f>+IF(Z12=0,"Sin reporte",IF(Z12&gt;=1,1,(Z12/1)))</f>
        <v>Sin reporte</v>
      </c>
      <c r="AB12" s="35"/>
      <c r="AC12" s="35"/>
      <c r="AD12" s="35"/>
      <c r="AE12" s="12"/>
      <c r="AF12" s="24" t="str">
        <f>+IF(AE12=0,"sin reporte",IF(AE12&gt;=1,1,(AE12/1)))</f>
        <v>sin reporte</v>
      </c>
      <c r="AG12" s="22"/>
      <c r="AH12" s="23"/>
      <c r="AI12" s="22"/>
    </row>
    <row r="13" spans="1:35" s="8" customFormat="1" ht="200.25" customHeight="1" x14ac:dyDescent="0.25">
      <c r="A13" s="91"/>
      <c r="B13" s="91"/>
      <c r="C13" s="93"/>
      <c r="D13" s="47" t="s">
        <v>50</v>
      </c>
      <c r="E13" s="47" t="s">
        <v>51</v>
      </c>
      <c r="F13" s="48" t="s">
        <v>28</v>
      </c>
      <c r="G13" s="47" t="s">
        <v>52</v>
      </c>
      <c r="H13" s="47" t="s">
        <v>53</v>
      </c>
      <c r="I13" s="47" t="s">
        <v>26</v>
      </c>
      <c r="J13" s="49">
        <v>44593</v>
      </c>
      <c r="K13" s="67">
        <v>44926</v>
      </c>
      <c r="L13" s="48" t="s">
        <v>28</v>
      </c>
      <c r="M13" s="48" t="s">
        <v>28</v>
      </c>
      <c r="N13" s="48" t="s">
        <v>28</v>
      </c>
      <c r="O13" s="56" t="s">
        <v>28</v>
      </c>
      <c r="P13" s="12">
        <v>0.85</v>
      </c>
      <c r="Q13" s="24">
        <f>+IF(P13=0,"Sin reporte",IF(P13&gt;=85%,1,(P13/85%)))</f>
        <v>1</v>
      </c>
      <c r="R13" s="73" t="s">
        <v>105</v>
      </c>
      <c r="S13" s="23" t="s">
        <v>94</v>
      </c>
      <c r="T13" s="23" t="s">
        <v>178</v>
      </c>
      <c r="U13" s="12"/>
      <c r="V13" s="24" t="str">
        <f>+IF(U13=0,"sin reporte",IF(U13&gt;=85%,1,(U13/85%)))</f>
        <v>sin reporte</v>
      </c>
      <c r="W13" s="21"/>
      <c r="X13" s="20"/>
      <c r="Y13" s="26"/>
      <c r="Z13" s="33"/>
      <c r="AA13" s="24" t="str">
        <f>+IF(Z13=0,"Sin reporte",IF(Z13&gt;=85%,1,(Z13/85%)))</f>
        <v>Sin reporte</v>
      </c>
      <c r="AB13" s="35"/>
      <c r="AC13" s="35"/>
      <c r="AD13" s="35"/>
      <c r="AE13" s="24"/>
      <c r="AF13" s="24" t="str">
        <f>+IF(AE13=0,"sin reporte",IF(AE13&gt;=85%,1,(AE13/85%)))</f>
        <v>sin reporte</v>
      </c>
      <c r="AG13" s="22"/>
      <c r="AH13" s="23"/>
      <c r="AI13" s="22"/>
    </row>
    <row r="14" spans="1:35" s="8" customFormat="1" ht="149.25" customHeight="1" x14ac:dyDescent="0.2">
      <c r="A14" s="91"/>
      <c r="B14" s="91"/>
      <c r="C14" s="93"/>
      <c r="D14" s="76" t="s">
        <v>54</v>
      </c>
      <c r="E14" s="76" t="s">
        <v>55</v>
      </c>
      <c r="F14" s="76" t="s">
        <v>56</v>
      </c>
      <c r="G14" s="76" t="s">
        <v>57</v>
      </c>
      <c r="H14" s="76" t="s">
        <v>58</v>
      </c>
      <c r="I14" s="76" t="s">
        <v>59</v>
      </c>
      <c r="J14" s="77">
        <v>44562</v>
      </c>
      <c r="K14" s="78">
        <v>44926</v>
      </c>
      <c r="L14" s="79">
        <v>0.3</v>
      </c>
      <c r="M14" s="80">
        <v>0.45</v>
      </c>
      <c r="N14" s="80">
        <v>0.2</v>
      </c>
      <c r="O14" s="81">
        <v>0.05</v>
      </c>
      <c r="P14" s="83"/>
      <c r="Q14" s="83" t="str">
        <f>+IF(P14=0,"Sin reporte",IF(P14&gt;=30%,1,(P14/30%)))</f>
        <v>Sin reporte</v>
      </c>
      <c r="R14" s="82" t="s">
        <v>106</v>
      </c>
      <c r="S14" s="23"/>
      <c r="T14" s="23" t="s">
        <v>180</v>
      </c>
      <c r="U14" s="12"/>
      <c r="V14" s="24" t="str">
        <f>+IF(U14=0,"Sin reporte",IF(U14&gt;=45%,1,(U14/45%)))</f>
        <v>Sin reporte</v>
      </c>
      <c r="W14" s="21"/>
      <c r="X14" s="20"/>
      <c r="Y14" s="26"/>
      <c r="Z14" s="33"/>
      <c r="AA14" s="24" t="str">
        <f>+IF(Z14=0,"Sin reporte",IF(Z14&gt;=20%,1,(Z14/20%)))</f>
        <v>Sin reporte</v>
      </c>
      <c r="AB14" s="35"/>
      <c r="AC14" s="35"/>
      <c r="AD14" s="35"/>
      <c r="AE14" s="12"/>
      <c r="AF14" s="24" t="str">
        <f>+IF(AE14=0,"sin reporte",IF(AE14&gt;=5%,1,(AE14/5%)))</f>
        <v>sin reporte</v>
      </c>
      <c r="AG14" s="22"/>
      <c r="AH14" s="23"/>
      <c r="AI14" s="22"/>
    </row>
    <row r="15" spans="1:35" s="8" customFormat="1" ht="190.5" customHeight="1" x14ac:dyDescent="0.2">
      <c r="A15" s="91"/>
      <c r="B15" s="91"/>
      <c r="C15" s="93"/>
      <c r="D15" s="47" t="s">
        <v>60</v>
      </c>
      <c r="E15" s="47" t="s">
        <v>55</v>
      </c>
      <c r="F15" s="47" t="s">
        <v>61</v>
      </c>
      <c r="G15" s="47" t="s">
        <v>57</v>
      </c>
      <c r="H15" s="47" t="s">
        <v>58</v>
      </c>
      <c r="I15" s="47" t="s">
        <v>59</v>
      </c>
      <c r="J15" s="49">
        <v>44562</v>
      </c>
      <c r="K15" s="67">
        <v>44926</v>
      </c>
      <c r="L15" s="48" t="s">
        <v>62</v>
      </c>
      <c r="M15" s="48" t="s">
        <v>62</v>
      </c>
      <c r="N15" s="48" t="s">
        <v>62</v>
      </c>
      <c r="O15" s="48" t="s">
        <v>62</v>
      </c>
      <c r="P15" s="12">
        <v>0.9</v>
      </c>
      <c r="Q15" s="24">
        <f>+IF(P15=0,"Sin reporte",IF(P15&gt;=90%,1,(P15/90%)))</f>
        <v>1</v>
      </c>
      <c r="R15" s="23" t="s">
        <v>107</v>
      </c>
      <c r="S15" s="23" t="s">
        <v>94</v>
      </c>
      <c r="T15" s="23" t="s">
        <v>178</v>
      </c>
      <c r="U15" s="12"/>
      <c r="V15" s="24" t="str">
        <f>+IF(U15=0,"Sin reporte",IF(U15&gt;=90%,1,(U15/90%)))</f>
        <v>Sin reporte</v>
      </c>
      <c r="W15" s="21"/>
      <c r="X15" s="20"/>
      <c r="Y15" s="26"/>
      <c r="Z15" s="33"/>
      <c r="AA15" s="24" t="str">
        <f>+IF(Z15=0,"sin reporte",IF(Z15&gt;=90%,1,(Z15/90%)))</f>
        <v>sin reporte</v>
      </c>
      <c r="AB15" s="35"/>
      <c r="AC15" s="35"/>
      <c r="AD15" s="35"/>
      <c r="AE15" s="24"/>
      <c r="AF15" s="24" t="str">
        <f>+IF(AE15=0,"sin reporte",IF(AE15&gt;=90%,1,(AE15/90%)))</f>
        <v>sin reporte</v>
      </c>
      <c r="AG15" s="22"/>
      <c r="AH15" s="23"/>
      <c r="AI15" s="22"/>
    </row>
    <row r="16" spans="1:35" s="8" customFormat="1" ht="175.5" customHeight="1" x14ac:dyDescent="0.2">
      <c r="A16" s="91"/>
      <c r="B16" s="91"/>
      <c r="C16" s="93"/>
      <c r="D16" s="76" t="s">
        <v>63</v>
      </c>
      <c r="E16" s="76" t="s">
        <v>64</v>
      </c>
      <c r="F16" s="80" t="s">
        <v>65</v>
      </c>
      <c r="G16" s="76" t="s">
        <v>66</v>
      </c>
      <c r="H16" s="76" t="s">
        <v>67</v>
      </c>
      <c r="I16" s="76" t="s">
        <v>59</v>
      </c>
      <c r="J16" s="77" t="s">
        <v>68</v>
      </c>
      <c r="K16" s="78">
        <v>44834</v>
      </c>
      <c r="L16" s="79">
        <v>0.1</v>
      </c>
      <c r="M16" s="80">
        <v>0.3</v>
      </c>
      <c r="N16" s="80">
        <v>0.2</v>
      </c>
      <c r="O16" s="81">
        <v>0.4</v>
      </c>
      <c r="P16" s="83"/>
      <c r="Q16" s="83" t="str">
        <f>+IF(P16=0,"Sin reporte",IF(P16&gt;=10%,1,(P16/10%)))</f>
        <v>Sin reporte</v>
      </c>
      <c r="R16" s="82" t="s">
        <v>106</v>
      </c>
      <c r="S16" s="23"/>
      <c r="T16" s="23" t="s">
        <v>180</v>
      </c>
      <c r="U16" s="12"/>
      <c r="V16" s="24" t="str">
        <f>+IF(U16=0,"Sin reporte",IF(U16&gt;=30%,1,(U16/30%)))</f>
        <v>Sin reporte</v>
      </c>
      <c r="W16" s="21"/>
      <c r="X16" s="20"/>
      <c r="Y16" s="26"/>
      <c r="Z16" s="33"/>
      <c r="AA16" s="24" t="str">
        <f>+IF(Z16=0,"Sin reporte",IF(Z16&gt;=20%,1,(Z16/20%)))</f>
        <v>Sin reporte</v>
      </c>
      <c r="AB16" s="35"/>
      <c r="AC16" s="35"/>
      <c r="AD16" s="35"/>
      <c r="AE16" s="24"/>
      <c r="AF16" s="24" t="str">
        <f>+IF(AE16=0,"sin reporte",IF(AE16&gt;=40%,1,(AE16/40%)))</f>
        <v>sin reporte</v>
      </c>
      <c r="AG16" s="22"/>
      <c r="AH16" s="23"/>
      <c r="AI16" s="22"/>
    </row>
    <row r="17" spans="1:35" s="8" customFormat="1" ht="192.75" customHeight="1" x14ac:dyDescent="0.2">
      <c r="A17" s="91"/>
      <c r="B17" s="91"/>
      <c r="C17" s="93"/>
      <c r="D17" s="47" t="s">
        <v>69</v>
      </c>
      <c r="E17" s="47" t="s">
        <v>64</v>
      </c>
      <c r="F17" s="47" t="s">
        <v>61</v>
      </c>
      <c r="G17" s="47" t="s">
        <v>66</v>
      </c>
      <c r="H17" s="47" t="s">
        <v>67</v>
      </c>
      <c r="I17" s="47" t="s">
        <v>59</v>
      </c>
      <c r="J17" s="49" t="s">
        <v>68</v>
      </c>
      <c r="K17" s="67">
        <v>44834</v>
      </c>
      <c r="L17" s="48" t="s">
        <v>62</v>
      </c>
      <c r="M17" s="48" t="s">
        <v>62</v>
      </c>
      <c r="N17" s="48" t="s">
        <v>62</v>
      </c>
      <c r="O17" s="48" t="s">
        <v>62</v>
      </c>
      <c r="P17" s="16">
        <v>0.9</v>
      </c>
      <c r="Q17" s="24">
        <f>+IF(P17=0,"Sin reporte",IF(P17&gt;=90%,1,(P17/90%)))</f>
        <v>1</v>
      </c>
      <c r="R17" s="74" t="s">
        <v>108</v>
      </c>
      <c r="S17" s="23" t="s">
        <v>94</v>
      </c>
      <c r="T17" s="23" t="s">
        <v>178</v>
      </c>
      <c r="U17" s="16"/>
      <c r="V17" s="24" t="str">
        <f>+IF(U17=0,"Sin reporte",IF(U17&gt;=90%,1,(U17/90%)))</f>
        <v>Sin reporte</v>
      </c>
      <c r="W17" s="21"/>
      <c r="X17" s="20"/>
      <c r="Y17" s="26"/>
      <c r="Z17" s="34"/>
      <c r="AA17" s="24" t="str">
        <f>+IF(Z17=0,"Sin reporte",IF(Z17&gt;=90%,1,(Z17/90%)))</f>
        <v>Sin reporte</v>
      </c>
      <c r="AB17" s="35"/>
      <c r="AC17" s="35"/>
      <c r="AD17" s="35"/>
      <c r="AE17" s="31"/>
      <c r="AF17" s="24" t="str">
        <f>+IF(AE17=0,"sin reporte",IF(AE17&gt;=90%,1,(AE17/90%)))</f>
        <v>sin reporte</v>
      </c>
      <c r="AG17" s="22"/>
      <c r="AH17" s="23"/>
      <c r="AI17" s="22"/>
    </row>
    <row r="18" spans="1:35" s="8" customFormat="1" ht="131.25" customHeight="1" x14ac:dyDescent="0.2">
      <c r="A18" s="91"/>
      <c r="B18" s="91"/>
      <c r="C18" s="93"/>
      <c r="D18" s="76" t="s">
        <v>70</v>
      </c>
      <c r="E18" s="76" t="s">
        <v>71</v>
      </c>
      <c r="F18" s="80">
        <v>1</v>
      </c>
      <c r="G18" s="76" t="s">
        <v>72</v>
      </c>
      <c r="H18" s="76" t="s">
        <v>73</v>
      </c>
      <c r="I18" s="76" t="s">
        <v>26</v>
      </c>
      <c r="J18" s="77">
        <v>44562</v>
      </c>
      <c r="K18" s="84">
        <v>44926</v>
      </c>
      <c r="L18" s="79">
        <v>0.15</v>
      </c>
      <c r="M18" s="80">
        <v>0.4</v>
      </c>
      <c r="N18" s="80">
        <v>0.4</v>
      </c>
      <c r="O18" s="81">
        <v>0.05</v>
      </c>
      <c r="P18" s="85"/>
      <c r="Q18" s="83" t="str">
        <f>+IF(P18=0,"Sin reporte",IF(P18&gt;=15%,1,(P18/15%)))</f>
        <v>Sin reporte</v>
      </c>
      <c r="R18" s="82" t="s">
        <v>109</v>
      </c>
      <c r="S18" s="23"/>
      <c r="T18" s="23" t="s">
        <v>180</v>
      </c>
      <c r="U18" s="16"/>
      <c r="V18" s="24" t="str">
        <f>+IF(U18=0,"Sin reporte",IF(U18&gt;=40%,1,(U18/40%)))</f>
        <v>Sin reporte</v>
      </c>
      <c r="W18" s="21"/>
      <c r="X18" s="20"/>
      <c r="Y18" s="26"/>
      <c r="Z18" s="34"/>
      <c r="AA18" s="24" t="str">
        <f>+IF(Z18=0,"Sin reporte",IF(Z18&gt;=40%,1,(Z18/40%)))</f>
        <v>Sin reporte</v>
      </c>
      <c r="AB18" s="35"/>
      <c r="AC18" s="35"/>
      <c r="AD18" s="35"/>
      <c r="AE18" s="16"/>
      <c r="AF18" s="24" t="str">
        <f>+IF(AE18=0,"sin reporte",IF(AE18&gt;=5%,1,(AE18/5%)))</f>
        <v>sin reporte</v>
      </c>
      <c r="AG18" s="22"/>
      <c r="AH18" s="23"/>
      <c r="AI18" s="22"/>
    </row>
    <row r="19" spans="1:35" s="8" customFormat="1" ht="168.75" customHeight="1" x14ac:dyDescent="0.25">
      <c r="A19" s="91"/>
      <c r="B19" s="91"/>
      <c r="C19" s="93"/>
      <c r="D19" s="47" t="s">
        <v>74</v>
      </c>
      <c r="E19" s="47" t="s">
        <v>75</v>
      </c>
      <c r="F19" s="47" t="s">
        <v>76</v>
      </c>
      <c r="G19" s="47" t="s">
        <v>77</v>
      </c>
      <c r="H19" s="47" t="s">
        <v>78</v>
      </c>
      <c r="I19" s="47" t="s">
        <v>26</v>
      </c>
      <c r="J19" s="49">
        <v>44562</v>
      </c>
      <c r="K19" s="66">
        <v>44926</v>
      </c>
      <c r="L19" s="51">
        <v>0.1</v>
      </c>
      <c r="M19" s="51">
        <v>0.3</v>
      </c>
      <c r="N19" s="51">
        <v>0.2</v>
      </c>
      <c r="O19" s="52">
        <v>0.2</v>
      </c>
      <c r="P19" s="16">
        <v>0.1</v>
      </c>
      <c r="Q19" s="24">
        <f>+IF(P19=0,"Sin reporte",IF(P19&gt;=10%,1,(P19/10%)))</f>
        <v>1</v>
      </c>
      <c r="R19" s="73" t="s">
        <v>110</v>
      </c>
      <c r="S19" s="23" t="s">
        <v>94</v>
      </c>
      <c r="T19" s="23" t="s">
        <v>178</v>
      </c>
      <c r="U19" s="16"/>
      <c r="V19" s="24" t="str">
        <f>+IF(U19=0,"Sin reporte",IF(U19&gt;=30%,1,(U19/30%)))</f>
        <v>Sin reporte</v>
      </c>
      <c r="W19" s="21"/>
      <c r="X19" s="20"/>
      <c r="Y19" s="26"/>
      <c r="Z19" s="34"/>
      <c r="AA19" s="24" t="str">
        <f>+IF(Z19=0,"Sin reporte",IF(Z19&gt;=20%,1,(Z19/20%)))</f>
        <v>Sin reporte</v>
      </c>
      <c r="AB19" s="35"/>
      <c r="AC19" s="35"/>
      <c r="AD19" s="35"/>
      <c r="AE19" s="16"/>
      <c r="AF19" s="24" t="str">
        <f>+IF(AE19=0,"sin reporte",IF(AE19&gt;=20%,1,(AE19/20%)))</f>
        <v>sin reporte</v>
      </c>
      <c r="AG19" s="22"/>
      <c r="AH19" s="23"/>
      <c r="AI19" s="22"/>
    </row>
    <row r="20" spans="1:35" s="8" customFormat="1" ht="132.75" customHeight="1" x14ac:dyDescent="0.25">
      <c r="A20" s="91"/>
      <c r="B20" s="91"/>
      <c r="C20" s="93"/>
      <c r="D20" s="47" t="s">
        <v>79</v>
      </c>
      <c r="E20" s="47" t="s">
        <v>80</v>
      </c>
      <c r="F20" s="48">
        <v>1</v>
      </c>
      <c r="G20" s="47" t="s">
        <v>81</v>
      </c>
      <c r="H20" s="47" t="s">
        <v>82</v>
      </c>
      <c r="I20" s="47" t="s">
        <v>26</v>
      </c>
      <c r="J20" s="49">
        <v>44562</v>
      </c>
      <c r="K20" s="67">
        <v>44926</v>
      </c>
      <c r="L20" s="51">
        <v>0.15</v>
      </c>
      <c r="M20" s="51">
        <v>0.25</v>
      </c>
      <c r="N20" s="51">
        <v>0.3</v>
      </c>
      <c r="O20" s="52">
        <v>0.3</v>
      </c>
      <c r="P20" s="16">
        <v>0.15</v>
      </c>
      <c r="Q20" s="24">
        <f>+IF(P20=0,"Sin reporte",IF(P20&gt;=15%,1,(P20/15%)))</f>
        <v>1</v>
      </c>
      <c r="R20" s="75" t="s">
        <v>111</v>
      </c>
      <c r="S20" s="23" t="s">
        <v>94</v>
      </c>
      <c r="T20" s="23" t="s">
        <v>178</v>
      </c>
      <c r="U20" s="16"/>
      <c r="V20" s="24" t="str">
        <f>+IF(U20=0,"Sin reporte",IF(U20&gt;=25%,1,(U20/25%)))</f>
        <v>Sin reporte</v>
      </c>
      <c r="W20" s="21"/>
      <c r="X20" s="20"/>
      <c r="Y20" s="26"/>
      <c r="Z20" s="34"/>
      <c r="AA20" s="24" t="str">
        <f>+IF(Z20=0,"Sin reporte",IF(Z20&gt;=30%,1,(Z20/30%)))</f>
        <v>Sin reporte</v>
      </c>
      <c r="AB20" s="35"/>
      <c r="AC20" s="35"/>
      <c r="AD20" s="35"/>
      <c r="AE20" s="16"/>
      <c r="AF20" s="24" t="str">
        <f>+IF(AE20=0,"sin reporte",IF(AE20&gt;=30%,1,(AE20/30%)))</f>
        <v>sin reporte</v>
      </c>
      <c r="AG20" s="22"/>
      <c r="AH20" s="23"/>
      <c r="AI20" s="22"/>
    </row>
    <row r="21" spans="1:35" s="8" customFormat="1" ht="157.5" customHeight="1" x14ac:dyDescent="0.2">
      <c r="A21" s="91"/>
      <c r="B21" s="91"/>
      <c r="C21" s="58" t="s">
        <v>83</v>
      </c>
      <c r="D21" s="58" t="s">
        <v>84</v>
      </c>
      <c r="E21" s="58" t="s">
        <v>85</v>
      </c>
      <c r="F21" s="58" t="s">
        <v>86</v>
      </c>
      <c r="G21" s="58" t="s">
        <v>87</v>
      </c>
      <c r="H21" s="58" t="s">
        <v>88</v>
      </c>
      <c r="I21" s="58" t="s">
        <v>49</v>
      </c>
      <c r="J21" s="59">
        <v>44593</v>
      </c>
      <c r="K21" s="68">
        <v>44834</v>
      </c>
      <c r="L21" s="61">
        <v>1</v>
      </c>
      <c r="M21" s="61">
        <v>1</v>
      </c>
      <c r="N21" s="61">
        <v>1</v>
      </c>
      <c r="O21" s="62">
        <v>1</v>
      </c>
      <c r="P21" s="72">
        <v>1</v>
      </c>
      <c r="Q21" s="24">
        <f>+IF(P21=0,"Sin reporte",IF(P21&gt;=1,1,(P21/1)))</f>
        <v>1</v>
      </c>
      <c r="R21" s="23" t="s">
        <v>112</v>
      </c>
      <c r="S21" s="23" t="s">
        <v>94</v>
      </c>
      <c r="T21" s="23" t="s">
        <v>178</v>
      </c>
      <c r="U21" s="16"/>
      <c r="V21" s="24" t="str">
        <f>+IF(U21=0,"Sin reporte",IF(U21&gt;=1,1,(U21/1)))</f>
        <v>Sin reporte</v>
      </c>
      <c r="W21" s="21"/>
      <c r="X21" s="20"/>
      <c r="Y21" s="26"/>
      <c r="Z21" s="34"/>
      <c r="AA21" s="24" t="str">
        <f>+IF(Z21=0,"Sin rporte",IF(Z21&gt;=1,1,(Z21/1)))</f>
        <v>Sin rporte</v>
      </c>
      <c r="AB21" s="35"/>
      <c r="AC21" s="35"/>
      <c r="AD21" s="35"/>
      <c r="AE21" s="16"/>
      <c r="AF21" s="24" t="str">
        <f>+IF(AE21=0,"sin reporte",IF(AE21&gt;=1,1,(AE21/1)))</f>
        <v>sin reporte</v>
      </c>
      <c r="AG21" s="22"/>
      <c r="AH21" s="23"/>
      <c r="AI21" s="22"/>
    </row>
    <row r="22" spans="1:35" s="8" customFormat="1" ht="15.75" x14ac:dyDescent="0.25">
      <c r="A22" s="9"/>
      <c r="B22" s="9"/>
      <c r="C22" s="9"/>
      <c r="D22" s="9"/>
      <c r="E22" s="9"/>
      <c r="F22" s="9"/>
      <c r="G22" s="9"/>
      <c r="H22" s="9"/>
      <c r="I22" s="9"/>
      <c r="J22" s="9"/>
      <c r="K22" s="9"/>
      <c r="L22" s="9"/>
      <c r="M22" s="9"/>
      <c r="N22" s="9"/>
      <c r="O22" s="9"/>
      <c r="P22" s="13"/>
      <c r="Q22" s="13"/>
      <c r="R22" s="13"/>
      <c r="S22" s="13"/>
      <c r="T22" s="13"/>
      <c r="U22" s="13"/>
      <c r="V22" s="13"/>
      <c r="W22" s="13"/>
      <c r="X22" s="13"/>
      <c r="Y22" s="27"/>
      <c r="Z22" s="13"/>
      <c r="AA22" s="13"/>
      <c r="AB22" s="13"/>
      <c r="AC22" s="13"/>
      <c r="AD22" s="13"/>
      <c r="AE22" s="13"/>
      <c r="AF22" s="13"/>
      <c r="AG22" s="13"/>
      <c r="AH22" s="13"/>
      <c r="AI22" s="13"/>
    </row>
    <row r="23" spans="1:35" s="8" customFormat="1" ht="15.75" x14ac:dyDescent="0.25">
      <c r="A23" s="9"/>
      <c r="B23" s="9"/>
      <c r="C23" s="9"/>
      <c r="D23" s="9"/>
      <c r="E23" s="9"/>
      <c r="F23" s="9"/>
      <c r="G23" s="9"/>
      <c r="H23" s="9"/>
      <c r="I23" s="9"/>
      <c r="J23" s="9"/>
      <c r="K23" s="9"/>
      <c r="L23" s="9"/>
      <c r="M23" s="9"/>
      <c r="N23" s="9"/>
      <c r="O23" s="9"/>
      <c r="P23" s="13"/>
      <c r="Q23" s="13"/>
      <c r="R23" s="13"/>
      <c r="S23" s="13"/>
      <c r="T23" s="13"/>
      <c r="U23" s="13"/>
      <c r="V23" s="13"/>
      <c r="W23" s="13"/>
      <c r="X23" s="13"/>
      <c r="Y23" s="27"/>
      <c r="Z23" s="13"/>
      <c r="AA23" s="13"/>
      <c r="AB23" s="13"/>
      <c r="AC23" s="13"/>
      <c r="AD23" s="13"/>
      <c r="AE23" s="13"/>
      <c r="AF23" s="13"/>
      <c r="AG23" s="13"/>
      <c r="AH23" s="13"/>
      <c r="AI23" s="13"/>
    </row>
    <row r="24" spans="1:35" s="8" customFormat="1" ht="15.75" x14ac:dyDescent="0.25">
      <c r="A24" s="9"/>
      <c r="B24" s="9"/>
      <c r="C24" s="9"/>
      <c r="D24" s="9"/>
      <c r="E24" s="9"/>
      <c r="F24" s="9"/>
      <c r="G24" s="9"/>
      <c r="H24" s="9"/>
      <c r="I24" s="9"/>
      <c r="J24" s="9"/>
      <c r="K24" s="9"/>
      <c r="L24" s="9"/>
      <c r="M24" s="9"/>
      <c r="N24" s="9"/>
      <c r="O24" s="9"/>
      <c r="P24" s="13"/>
      <c r="Q24" s="13"/>
      <c r="R24" s="13"/>
      <c r="S24" s="13"/>
      <c r="T24" s="13"/>
      <c r="U24" s="13"/>
      <c r="V24" s="13"/>
      <c r="W24" s="13"/>
      <c r="X24" s="13"/>
      <c r="Y24" s="27"/>
      <c r="Z24" s="13"/>
      <c r="AA24" s="13"/>
      <c r="AB24" s="13"/>
      <c r="AC24" s="13"/>
      <c r="AD24" s="13"/>
      <c r="AE24" s="13"/>
      <c r="AF24" s="13"/>
      <c r="AG24" s="13"/>
      <c r="AH24" s="13"/>
      <c r="AI24" s="13"/>
    </row>
    <row r="25" spans="1:35" ht="15.75" x14ac:dyDescent="0.25">
      <c r="A25" s="7"/>
      <c r="B25" s="7"/>
      <c r="C25" s="7"/>
      <c r="D25" s="7"/>
      <c r="E25" s="7"/>
      <c r="F25" s="7"/>
      <c r="G25" s="7"/>
      <c r="H25" s="7"/>
      <c r="I25" s="7"/>
      <c r="J25" s="7"/>
      <c r="K25" s="7"/>
      <c r="L25" s="7"/>
      <c r="M25" s="7"/>
      <c r="N25" s="7"/>
      <c r="O25" s="7"/>
      <c r="Y25" s="28"/>
    </row>
    <row r="26" spans="1:35" ht="15.75" x14ac:dyDescent="0.25">
      <c r="A26" s="7"/>
      <c r="B26" s="7"/>
      <c r="C26" s="7"/>
      <c r="D26" s="7"/>
      <c r="E26" s="7"/>
      <c r="F26" s="7"/>
      <c r="G26" s="7"/>
      <c r="H26" s="7"/>
      <c r="I26" s="7"/>
      <c r="J26" s="7"/>
      <c r="K26" s="7"/>
      <c r="L26" s="7"/>
      <c r="M26" s="7"/>
      <c r="N26" s="7"/>
      <c r="O26" s="7"/>
      <c r="Y26" s="28"/>
    </row>
    <row r="27" spans="1:35" ht="15.75" x14ac:dyDescent="0.25">
      <c r="A27" s="7"/>
      <c r="B27" s="7"/>
      <c r="C27" s="7"/>
      <c r="D27" s="7"/>
      <c r="E27" s="7"/>
      <c r="F27" s="7"/>
      <c r="G27" s="7"/>
      <c r="H27" s="7"/>
      <c r="I27" s="7"/>
      <c r="J27" s="7"/>
      <c r="K27" s="7"/>
      <c r="L27" s="7"/>
      <c r="M27" s="7"/>
      <c r="N27" s="7"/>
      <c r="O27" s="7"/>
      <c r="Y27" s="28"/>
    </row>
    <row r="28" spans="1:35" ht="15.75" x14ac:dyDescent="0.25">
      <c r="A28" s="7"/>
      <c r="B28" s="7"/>
      <c r="C28" s="7"/>
      <c r="D28" s="7"/>
      <c r="E28" s="7"/>
      <c r="F28" s="7"/>
      <c r="G28" s="7"/>
      <c r="H28" s="7"/>
      <c r="I28" s="7"/>
      <c r="J28" s="7"/>
      <c r="K28" s="7"/>
      <c r="L28" s="7"/>
      <c r="M28" s="7"/>
      <c r="N28" s="7"/>
      <c r="O28" s="7"/>
      <c r="Y28" s="28"/>
    </row>
    <row r="29" spans="1:35" ht="15.75" x14ac:dyDescent="0.25">
      <c r="A29" s="7"/>
      <c r="B29" s="7"/>
      <c r="C29" s="7"/>
      <c r="D29" s="7"/>
      <c r="E29" s="7"/>
      <c r="F29" s="7"/>
      <c r="G29" s="7"/>
      <c r="H29" s="7"/>
      <c r="I29" s="7"/>
      <c r="J29" s="7"/>
      <c r="K29" s="7"/>
      <c r="L29" s="7"/>
      <c r="M29" s="7"/>
      <c r="N29" s="7"/>
      <c r="O29" s="7"/>
      <c r="Y29" s="28"/>
    </row>
    <row r="30" spans="1:35" ht="15.75" x14ac:dyDescent="0.25">
      <c r="A30" s="7"/>
      <c r="B30" s="7"/>
      <c r="C30" s="7"/>
      <c r="D30" s="7"/>
      <c r="E30" s="7"/>
      <c r="F30" s="7"/>
      <c r="G30" s="7"/>
      <c r="H30" s="7"/>
      <c r="I30" s="7"/>
      <c r="J30" s="7"/>
      <c r="K30" s="7"/>
      <c r="L30" s="7"/>
      <c r="M30" s="7"/>
      <c r="N30" s="7"/>
      <c r="O30" s="7"/>
      <c r="Y30" s="28"/>
    </row>
    <row r="31" spans="1:35" ht="15.75" x14ac:dyDescent="0.25">
      <c r="A31" s="7"/>
      <c r="B31" s="7"/>
      <c r="C31" s="7"/>
      <c r="D31" s="7"/>
      <c r="E31" s="7"/>
      <c r="F31" s="7"/>
      <c r="G31" s="7"/>
      <c r="H31" s="7"/>
      <c r="I31" s="7"/>
      <c r="J31" s="7"/>
      <c r="K31" s="7"/>
      <c r="L31" s="7"/>
      <c r="M31" s="7"/>
      <c r="N31" s="7"/>
      <c r="O31" s="7"/>
      <c r="Y31" s="28"/>
    </row>
    <row r="32" spans="1:35" ht="15.75" x14ac:dyDescent="0.25">
      <c r="A32" s="7"/>
      <c r="B32" s="7"/>
      <c r="C32" s="7"/>
      <c r="D32" s="7"/>
      <c r="E32" s="7"/>
      <c r="F32" s="7"/>
      <c r="G32" s="7"/>
      <c r="H32" s="7"/>
      <c r="I32" s="7"/>
      <c r="J32" s="7"/>
      <c r="K32" s="7"/>
      <c r="L32" s="7"/>
      <c r="M32" s="7"/>
      <c r="N32" s="7"/>
      <c r="O32" s="7"/>
      <c r="Y32" s="28"/>
    </row>
    <row r="33" spans="1:25" ht="15.75" x14ac:dyDescent="0.25">
      <c r="A33" s="7"/>
      <c r="B33" s="7"/>
      <c r="C33" s="7"/>
      <c r="D33" s="7"/>
      <c r="E33" s="7"/>
      <c r="F33" s="7"/>
      <c r="G33" s="7"/>
      <c r="H33" s="7"/>
      <c r="I33" s="7"/>
      <c r="J33" s="7"/>
      <c r="K33" s="7"/>
      <c r="L33" s="7"/>
      <c r="M33" s="7"/>
      <c r="N33" s="7"/>
      <c r="O33" s="7"/>
      <c r="Y33" s="28"/>
    </row>
    <row r="34" spans="1:25" ht="15.75" x14ac:dyDescent="0.25">
      <c r="A34" s="7"/>
      <c r="B34" s="7"/>
      <c r="C34" s="7"/>
      <c r="D34" s="7"/>
      <c r="E34" s="7"/>
      <c r="F34" s="7"/>
      <c r="G34" s="7"/>
      <c r="H34" s="7"/>
      <c r="I34" s="7"/>
      <c r="J34" s="7"/>
      <c r="K34" s="7"/>
      <c r="L34" s="7"/>
      <c r="M34" s="7"/>
      <c r="N34" s="7"/>
      <c r="O34" s="7"/>
      <c r="Y34" s="28"/>
    </row>
    <row r="35" spans="1:25" ht="15.75" x14ac:dyDescent="0.25">
      <c r="A35" s="7"/>
      <c r="B35" s="7"/>
      <c r="C35" s="7"/>
      <c r="D35" s="7"/>
      <c r="E35" s="7"/>
      <c r="F35" s="7"/>
      <c r="G35" s="7"/>
      <c r="H35" s="7"/>
      <c r="I35" s="7"/>
      <c r="J35" s="7"/>
      <c r="K35" s="7"/>
      <c r="L35" s="7"/>
      <c r="M35" s="7"/>
      <c r="N35" s="7"/>
      <c r="O35" s="7"/>
      <c r="Y35" s="28"/>
    </row>
    <row r="36" spans="1:25" ht="15.75" x14ac:dyDescent="0.25">
      <c r="A36" s="7"/>
      <c r="B36" s="7"/>
      <c r="C36" s="7"/>
      <c r="D36" s="7"/>
      <c r="E36" s="7"/>
      <c r="F36" s="7"/>
      <c r="G36" s="7"/>
      <c r="H36" s="7"/>
      <c r="I36" s="7"/>
      <c r="J36" s="7"/>
      <c r="K36" s="7"/>
      <c r="L36" s="7"/>
      <c r="M36" s="7"/>
      <c r="N36" s="7"/>
      <c r="O36" s="7"/>
    </row>
    <row r="37" spans="1:25" ht="15.75" x14ac:dyDescent="0.25">
      <c r="A37" s="7"/>
      <c r="B37" s="7"/>
      <c r="C37" s="7"/>
      <c r="D37" s="7"/>
      <c r="E37" s="7"/>
      <c r="F37" s="7"/>
      <c r="G37" s="7"/>
      <c r="H37" s="7"/>
      <c r="I37" s="7"/>
      <c r="J37" s="7"/>
      <c r="K37" s="7"/>
      <c r="L37" s="7"/>
      <c r="M37" s="7"/>
      <c r="N37" s="7"/>
      <c r="O37" s="7"/>
    </row>
    <row r="38" spans="1:25" ht="15.75" x14ac:dyDescent="0.25">
      <c r="A38" s="7"/>
      <c r="B38" s="7"/>
      <c r="C38" s="7"/>
      <c r="D38" s="7"/>
      <c r="E38" s="7"/>
      <c r="F38" s="7"/>
      <c r="G38" s="7"/>
      <c r="H38" s="7"/>
      <c r="I38" s="7"/>
      <c r="J38" s="7"/>
      <c r="K38" s="7"/>
      <c r="L38" s="7"/>
      <c r="M38" s="7"/>
      <c r="N38" s="7"/>
      <c r="O38" s="7"/>
    </row>
    <row r="39" spans="1:25" ht="15.75" x14ac:dyDescent="0.25">
      <c r="A39" s="7"/>
      <c r="B39" s="7"/>
      <c r="C39" s="7"/>
      <c r="D39" s="7"/>
      <c r="E39" s="7"/>
      <c r="F39" s="7"/>
      <c r="G39" s="7"/>
      <c r="H39" s="7"/>
      <c r="I39" s="7"/>
      <c r="J39" s="7"/>
      <c r="K39" s="7"/>
      <c r="L39" s="7"/>
      <c r="M39" s="7"/>
      <c r="N39" s="7"/>
      <c r="O39" s="7"/>
    </row>
    <row r="40" spans="1:25" ht="15.75" x14ac:dyDescent="0.25">
      <c r="A40" s="7"/>
      <c r="B40" s="7"/>
      <c r="C40" s="7"/>
      <c r="D40" s="7"/>
      <c r="E40" s="7"/>
      <c r="F40" s="7"/>
      <c r="G40" s="7"/>
      <c r="H40" s="7"/>
      <c r="I40" s="7"/>
      <c r="J40" s="7"/>
      <c r="K40" s="7"/>
      <c r="L40" s="7"/>
      <c r="M40" s="7"/>
      <c r="N40" s="7"/>
      <c r="O40" s="7"/>
    </row>
    <row r="41" spans="1:25" ht="15.75" x14ac:dyDescent="0.25">
      <c r="A41" s="7"/>
      <c r="B41" s="7"/>
      <c r="C41" s="7"/>
      <c r="D41" s="7"/>
      <c r="E41" s="7"/>
      <c r="F41" s="7"/>
      <c r="G41" s="7"/>
      <c r="H41" s="7"/>
      <c r="I41" s="7"/>
      <c r="J41" s="7"/>
      <c r="K41" s="7"/>
      <c r="L41" s="7"/>
      <c r="M41" s="7"/>
      <c r="N41" s="7"/>
      <c r="O41" s="7"/>
    </row>
    <row r="42" spans="1:25" ht="15.75" x14ac:dyDescent="0.25">
      <c r="A42" s="7"/>
      <c r="B42" s="7"/>
      <c r="C42" s="7"/>
      <c r="D42" s="7"/>
      <c r="E42" s="7"/>
      <c r="F42" s="7"/>
      <c r="G42" s="7"/>
      <c r="H42" s="7"/>
      <c r="I42" s="7"/>
      <c r="J42" s="7"/>
      <c r="K42" s="7"/>
      <c r="L42" s="7"/>
      <c r="M42" s="7"/>
      <c r="N42" s="7"/>
      <c r="O42" s="7"/>
    </row>
    <row r="43" spans="1:25" ht="15.75" x14ac:dyDescent="0.25">
      <c r="A43" s="7"/>
      <c r="B43" s="7"/>
      <c r="C43" s="7"/>
      <c r="D43" s="7"/>
      <c r="E43" s="7"/>
      <c r="F43" s="7"/>
      <c r="G43" s="7"/>
      <c r="H43" s="7"/>
      <c r="I43" s="7"/>
      <c r="J43" s="7"/>
      <c r="K43" s="7"/>
      <c r="L43" s="7"/>
      <c r="M43" s="7"/>
      <c r="N43" s="7"/>
      <c r="O43" s="7"/>
    </row>
    <row r="44" spans="1:25" ht="15.75" x14ac:dyDescent="0.25">
      <c r="A44" s="7"/>
      <c r="B44" s="7"/>
      <c r="C44" s="7"/>
      <c r="D44" s="7"/>
      <c r="E44" s="7"/>
      <c r="F44" s="7"/>
      <c r="G44" s="7"/>
      <c r="H44" s="7"/>
      <c r="I44" s="7"/>
      <c r="J44" s="7"/>
      <c r="K44" s="7"/>
      <c r="L44" s="7"/>
      <c r="M44" s="7"/>
      <c r="N44" s="7"/>
      <c r="O44" s="7"/>
    </row>
    <row r="45" spans="1:25" ht="15.75" x14ac:dyDescent="0.25">
      <c r="A45" s="7"/>
      <c r="B45" s="7"/>
      <c r="C45" s="7"/>
      <c r="D45" s="7"/>
      <c r="E45" s="7"/>
      <c r="F45" s="7"/>
      <c r="G45" s="7"/>
      <c r="H45" s="7"/>
      <c r="I45" s="7"/>
      <c r="J45" s="7"/>
      <c r="K45" s="7"/>
      <c r="L45" s="7"/>
      <c r="M45" s="7"/>
      <c r="N45" s="7"/>
      <c r="O45" s="7"/>
    </row>
    <row r="46" spans="1:25" ht="15.75" x14ac:dyDescent="0.25">
      <c r="A46" s="7"/>
      <c r="B46" s="7"/>
      <c r="C46" s="7"/>
      <c r="D46" s="7"/>
      <c r="E46" s="7"/>
      <c r="F46" s="7"/>
      <c r="G46" s="7"/>
      <c r="H46" s="7"/>
      <c r="I46" s="7"/>
      <c r="J46" s="7"/>
      <c r="K46" s="7"/>
      <c r="L46" s="7"/>
      <c r="M46" s="7"/>
      <c r="N46" s="7"/>
      <c r="O46" s="7"/>
    </row>
    <row r="47" spans="1:25" ht="15.75" x14ac:dyDescent="0.25">
      <c r="A47" s="7"/>
      <c r="B47" s="7"/>
      <c r="C47" s="7"/>
      <c r="D47" s="7"/>
      <c r="E47" s="7"/>
      <c r="F47" s="7"/>
      <c r="G47" s="7"/>
      <c r="H47" s="7"/>
      <c r="I47" s="7"/>
      <c r="J47" s="7"/>
      <c r="K47" s="7"/>
      <c r="L47" s="7"/>
      <c r="M47" s="7"/>
      <c r="N47" s="7"/>
      <c r="O47" s="7"/>
    </row>
    <row r="48" spans="1:2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row r="24841" spans="1:15" ht="15.75" x14ac:dyDescent="0.25">
      <c r="A24841" s="7"/>
      <c r="B24841" s="7"/>
      <c r="C24841" s="7"/>
      <c r="D24841" s="7"/>
      <c r="E24841" s="7"/>
      <c r="F24841" s="7"/>
      <c r="G24841" s="7"/>
      <c r="H24841" s="7"/>
      <c r="I24841" s="7"/>
      <c r="J24841" s="7"/>
      <c r="K24841" s="7"/>
      <c r="L24841" s="7"/>
      <c r="M24841" s="7"/>
      <c r="N24841" s="7"/>
      <c r="O24841" s="7"/>
    </row>
    <row r="24842" spans="1:15" ht="15.75" x14ac:dyDescent="0.25">
      <c r="A24842" s="7"/>
      <c r="B24842" s="7"/>
      <c r="C24842" s="7"/>
      <c r="D24842" s="7"/>
      <c r="E24842" s="7"/>
      <c r="F24842" s="7"/>
      <c r="G24842" s="7"/>
      <c r="H24842" s="7"/>
      <c r="I24842" s="7"/>
      <c r="J24842" s="7"/>
      <c r="K24842" s="7"/>
      <c r="L24842" s="7"/>
      <c r="M24842" s="7"/>
      <c r="N24842" s="7"/>
      <c r="O24842" s="7"/>
    </row>
    <row r="24843" spans="1:15" ht="15.75" x14ac:dyDescent="0.25">
      <c r="A24843" s="7"/>
      <c r="B24843" s="7"/>
      <c r="C24843" s="7"/>
      <c r="D24843" s="7"/>
      <c r="E24843" s="7"/>
      <c r="F24843" s="7"/>
      <c r="G24843" s="7"/>
      <c r="H24843" s="7"/>
      <c r="I24843" s="7"/>
      <c r="J24843" s="7"/>
      <c r="K24843" s="7"/>
      <c r="L24843" s="7"/>
      <c r="M24843" s="7"/>
      <c r="N24843" s="7"/>
      <c r="O24843" s="7"/>
    </row>
    <row r="24844" spans="1:15" ht="15.75" x14ac:dyDescent="0.25">
      <c r="A24844" s="7"/>
      <c r="B24844" s="7"/>
      <c r="C24844" s="7"/>
      <c r="D24844" s="7"/>
      <c r="E24844" s="7"/>
      <c r="F24844" s="7"/>
      <c r="G24844" s="7"/>
      <c r="H24844" s="7"/>
      <c r="I24844" s="7"/>
      <c r="J24844" s="7"/>
      <c r="K24844" s="7"/>
      <c r="L24844" s="7"/>
      <c r="M24844" s="7"/>
      <c r="N24844" s="7"/>
      <c r="O24844" s="7"/>
    </row>
    <row r="24845" spans="1:15" ht="15.75" x14ac:dyDescent="0.25">
      <c r="A24845" s="7"/>
      <c r="B24845" s="7"/>
      <c r="C24845" s="7"/>
      <c r="D24845" s="7"/>
      <c r="E24845" s="7"/>
      <c r="F24845" s="7"/>
      <c r="G24845" s="7"/>
      <c r="H24845" s="7"/>
      <c r="I24845" s="7"/>
      <c r="J24845" s="7"/>
      <c r="K24845" s="7"/>
      <c r="L24845" s="7"/>
      <c r="M24845" s="7"/>
      <c r="N24845" s="7"/>
      <c r="O24845" s="7"/>
    </row>
  </sheetData>
  <mergeCells count="22">
    <mergeCell ref="Z5:AD5"/>
    <mergeCell ref="AE5:AI5"/>
    <mergeCell ref="A7:A21"/>
    <mergeCell ref="B7:B21"/>
    <mergeCell ref="C7:C8"/>
    <mergeCell ref="C9:C20"/>
    <mergeCell ref="G4:G6"/>
    <mergeCell ref="H4:H6"/>
    <mergeCell ref="I4:I6"/>
    <mergeCell ref="J4:K4"/>
    <mergeCell ref="L4:O4"/>
    <mergeCell ref="P4:AI4"/>
    <mergeCell ref="J5:J6"/>
    <mergeCell ref="K5:K6"/>
    <mergeCell ref="P5:T5"/>
    <mergeCell ref="U5:Y5"/>
    <mergeCell ref="F4:F6"/>
    <mergeCell ref="A4:A6"/>
    <mergeCell ref="B4:B6"/>
    <mergeCell ref="C4:C6"/>
    <mergeCell ref="D4:D6"/>
    <mergeCell ref="E4:E6"/>
  </mergeCells>
  <dataValidations count="3">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11 R14 R16" xr:uid="{8EB89209-DCB8-486C-9E48-ACE040B28C6C}">
      <formula1>R2</formula1>
      <formula2>R3</formula2>
    </dataValidation>
    <dataValidation type="list" allowBlank="1" showInputMessage="1" showErrorMessage="1" errorTitle="Error Reporte validado" error="Debe escoger alguna de las dos opciones disponibles." promptTitle="Reporte validado" sqref="S7:S21 X7:X21 AH7:AH21" xr:uid="{B88BC321-7BE7-47DC-BA20-D931FE844C87}">
      <formula1>$S$2:$S$3</formula1>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5 R18" xr:uid="{68F7DE67-D7A6-413A-A045-6BD5FB54E007}"/>
  </dataValidation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03" t="s">
        <v>113</v>
      </c>
      <c r="B1" s="102" t="s">
        <v>114</v>
      </c>
      <c r="C1" s="103" t="s">
        <v>115</v>
      </c>
      <c r="D1" s="103" t="s">
        <v>116</v>
      </c>
      <c r="E1" s="103" t="s">
        <v>117</v>
      </c>
      <c r="F1" s="103" t="s">
        <v>118</v>
      </c>
      <c r="G1" s="103" t="s">
        <v>119</v>
      </c>
      <c r="H1" s="102" t="s">
        <v>120</v>
      </c>
      <c r="I1" s="99" t="s">
        <v>121</v>
      </c>
      <c r="J1" s="101"/>
      <c r="K1" s="99" t="s">
        <v>122</v>
      </c>
      <c r="L1" s="100"/>
      <c r="M1" s="100"/>
      <c r="N1" s="100"/>
      <c r="O1" s="101"/>
    </row>
    <row r="2" spans="1:15" ht="90" x14ac:dyDescent="0.2">
      <c r="A2" s="104"/>
      <c r="B2" s="102"/>
      <c r="C2" s="104"/>
      <c r="D2" s="104"/>
      <c r="E2" s="104"/>
      <c r="F2" s="104"/>
      <c r="G2" s="104"/>
      <c r="H2" s="102"/>
      <c r="I2" s="32" t="s">
        <v>123</v>
      </c>
      <c r="J2" s="32" t="s">
        <v>124</v>
      </c>
      <c r="K2" s="1" t="s">
        <v>125</v>
      </c>
      <c r="L2" s="1" t="s">
        <v>126</v>
      </c>
      <c r="M2" s="2" t="s">
        <v>127</v>
      </c>
      <c r="N2" s="1" t="s">
        <v>128</v>
      </c>
      <c r="O2" s="32" t="s">
        <v>129</v>
      </c>
    </row>
    <row r="3" spans="1:15" ht="12.75" customHeight="1" x14ac:dyDescent="0.2">
      <c r="A3" s="6" t="s">
        <v>130</v>
      </c>
      <c r="B3" t="s">
        <v>131</v>
      </c>
      <c r="M3" s="3" t="s">
        <v>132</v>
      </c>
    </row>
    <row r="4" spans="1:15" ht="12.75" customHeight="1" x14ac:dyDescent="0.2">
      <c r="A4" s="6" t="s">
        <v>133</v>
      </c>
      <c r="B4" t="s">
        <v>134</v>
      </c>
      <c r="M4" s="4" t="s">
        <v>135</v>
      </c>
    </row>
    <row r="5" spans="1:15" ht="12.75" customHeight="1" x14ac:dyDescent="0.2">
      <c r="A5" s="6" t="s">
        <v>136</v>
      </c>
      <c r="B5" t="s">
        <v>137</v>
      </c>
      <c r="M5" s="5" t="s">
        <v>138</v>
      </c>
    </row>
    <row r="6" spans="1:15" ht="12.75" customHeight="1" x14ac:dyDescent="0.2">
      <c r="A6" s="6" t="s">
        <v>139</v>
      </c>
      <c r="B6" t="s">
        <v>140</v>
      </c>
      <c r="M6" s="4" t="s">
        <v>141</v>
      </c>
    </row>
    <row r="7" spans="1:15" ht="12.75" customHeight="1" x14ac:dyDescent="0.2">
      <c r="A7" s="6" t="s">
        <v>142</v>
      </c>
      <c r="M7" s="5" t="s">
        <v>143</v>
      </c>
    </row>
    <row r="8" spans="1:15" ht="12.75" customHeight="1" x14ac:dyDescent="0.2">
      <c r="A8" s="6" t="s">
        <v>144</v>
      </c>
      <c r="M8" s="4" t="s">
        <v>145</v>
      </c>
    </row>
    <row r="9" spans="1:15" ht="12.75" customHeight="1" x14ac:dyDescent="0.2">
      <c r="A9" s="6" t="s">
        <v>146</v>
      </c>
      <c r="M9" s="5" t="s">
        <v>147</v>
      </c>
    </row>
    <row r="10" spans="1:15" ht="12.75" customHeight="1" x14ac:dyDescent="0.2">
      <c r="M10" s="4" t="s">
        <v>148</v>
      </c>
    </row>
    <row r="11" spans="1:15" ht="12.75" customHeight="1" x14ac:dyDescent="0.2">
      <c r="M11" s="5" t="s">
        <v>149</v>
      </c>
    </row>
    <row r="12" spans="1:15" ht="12.75" customHeight="1" x14ac:dyDescent="0.2">
      <c r="M12" s="4" t="s">
        <v>150</v>
      </c>
    </row>
    <row r="13" spans="1:15" ht="12.75" customHeight="1" x14ac:dyDescent="0.2">
      <c r="M13" s="5" t="s">
        <v>151</v>
      </c>
    </row>
    <row r="14" spans="1:15" ht="12.75" customHeight="1" x14ac:dyDescent="0.2">
      <c r="M14" s="4" t="s">
        <v>152</v>
      </c>
    </row>
    <row r="15" spans="1:15" ht="12.75" customHeight="1" x14ac:dyDescent="0.2">
      <c r="M15" s="5" t="s">
        <v>153</v>
      </c>
    </row>
    <row r="16" spans="1:15" ht="12.75" customHeight="1" x14ac:dyDescent="0.2">
      <c r="M16" s="4" t="s">
        <v>154</v>
      </c>
    </row>
    <row r="17" spans="13:13" ht="12.75" customHeight="1" x14ac:dyDescent="0.2">
      <c r="M17" s="5" t="s">
        <v>155</v>
      </c>
    </row>
    <row r="18" spans="13:13" ht="12.75" customHeight="1" x14ac:dyDescent="0.2">
      <c r="M18" s="5" t="s">
        <v>156</v>
      </c>
    </row>
    <row r="19" spans="13:13" ht="12.75" customHeight="1" x14ac:dyDescent="0.2">
      <c r="M19" s="4" t="s">
        <v>157</v>
      </c>
    </row>
    <row r="20" spans="13:13" ht="12.75" customHeight="1" x14ac:dyDescent="0.2">
      <c r="M20" s="5" t="s">
        <v>158</v>
      </c>
    </row>
    <row r="21" spans="13:13" ht="12.75" customHeight="1" x14ac:dyDescent="0.2">
      <c r="M21" s="4" t="s">
        <v>159</v>
      </c>
    </row>
    <row r="22" spans="13:13" ht="12.75" customHeight="1" x14ac:dyDescent="0.2">
      <c r="M22" s="5" t="s">
        <v>160</v>
      </c>
    </row>
    <row r="23" spans="13:13" ht="12.75" customHeight="1" x14ac:dyDescent="0.2">
      <c r="M23" s="4" t="s">
        <v>161</v>
      </c>
    </row>
    <row r="24" spans="13:13" ht="12.75" customHeight="1" x14ac:dyDescent="0.2">
      <c r="M24" s="5" t="s">
        <v>162</v>
      </c>
    </row>
    <row r="25" spans="13:13" ht="12.75" customHeight="1" x14ac:dyDescent="0.2">
      <c r="M25" s="4" t="s">
        <v>163</v>
      </c>
    </row>
    <row r="26" spans="13:13" ht="12.75" customHeight="1" x14ac:dyDescent="0.2">
      <c r="M26" s="5" t="s">
        <v>164</v>
      </c>
    </row>
    <row r="27" spans="13:13" ht="12.75" customHeight="1" x14ac:dyDescent="0.2">
      <c r="M27" s="4" t="s">
        <v>165</v>
      </c>
    </row>
    <row r="28" spans="13:13" ht="12.75" customHeight="1" x14ac:dyDescent="0.2">
      <c r="M28" s="5" t="s">
        <v>166</v>
      </c>
    </row>
    <row r="29" spans="13:13" ht="12.75" customHeight="1" x14ac:dyDescent="0.2">
      <c r="M29" s="4" t="s">
        <v>167</v>
      </c>
    </row>
    <row r="30" spans="13:13" ht="12.75" customHeight="1" x14ac:dyDescent="0.2">
      <c r="M30" s="4" t="s">
        <v>168</v>
      </c>
    </row>
    <row r="31" spans="13:13" ht="12.75" customHeight="1" x14ac:dyDescent="0.2">
      <c r="M31" s="5" t="s">
        <v>169</v>
      </c>
    </row>
    <row r="32" spans="13:13" ht="12.75" customHeight="1" x14ac:dyDescent="0.2">
      <c r="M32" s="4" t="s">
        <v>170</v>
      </c>
    </row>
    <row r="33" spans="13:13" ht="12.75" customHeight="1" x14ac:dyDescent="0.2">
      <c r="M33" s="5" t="s">
        <v>171</v>
      </c>
    </row>
    <row r="34" spans="13:13" ht="12.75" customHeight="1" x14ac:dyDescent="0.2">
      <c r="M34" s="4" t="s">
        <v>172</v>
      </c>
    </row>
    <row r="35" spans="13:13" ht="12.75" customHeight="1" x14ac:dyDescent="0.2">
      <c r="M35" s="5" t="s">
        <v>173</v>
      </c>
    </row>
    <row r="36" spans="13:13" ht="12.75" customHeight="1" x14ac:dyDescent="0.2">
      <c r="M36" s="4" t="s">
        <v>174</v>
      </c>
    </row>
    <row r="37" spans="13:13" ht="12.75" customHeight="1" x14ac:dyDescent="0.2">
      <c r="M37" s="5" t="s">
        <v>175</v>
      </c>
    </row>
    <row r="38" spans="13:13" ht="12.75" customHeight="1" x14ac:dyDescent="0.2">
      <c r="M38" s="4" t="s">
        <v>176</v>
      </c>
    </row>
    <row r="39" spans="13:13" ht="12.75" customHeight="1" x14ac:dyDescent="0.2">
      <c r="M39" s="5" t="s">
        <v>177</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2" ma:contentTypeDescription="Crear nuevo documento." ma:contentTypeScope="" ma:versionID="701c1e63bdf0a00fa29ea2e16ed70f0d">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c13bbd8ecd25846d6b89c5fbd84f98d"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6EBB4767-624A-4B8D-AFF0-2B042F4ED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 Formulación 2022</vt:lpstr>
      <vt:lpstr>ICETEX</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Xeeboll Johana Niño Acosta</cp:lastModifiedBy>
  <cp:revision/>
  <dcterms:created xsi:type="dcterms:W3CDTF">2008-08-05T17:06:18Z</dcterms:created>
  <dcterms:modified xsi:type="dcterms:W3CDTF">2022-04-25T21:31:45Z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