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375" yWindow="960" windowWidth="8085" windowHeight="6885" tabRatio="657" firstSheet="13" activeTab="21"/>
  </bookViews>
  <sheets>
    <sheet name="PYG ENERO" sheetId="10" r:id="rId1"/>
    <sheet name="BG ENERO" sheetId="9" r:id="rId2"/>
    <sheet name="PYG FEBRERO" sheetId="11" r:id="rId3"/>
    <sheet name="BG FEBRERO" sheetId="16" r:id="rId4"/>
    <sheet name="PYG MARZO" sheetId="14" r:id="rId5"/>
    <sheet name="BG MARZO" sheetId="15" r:id="rId6"/>
    <sheet name="PYG ABRIL" sheetId="17" r:id="rId7"/>
    <sheet name="BG ABRIL" sheetId="18" r:id="rId8"/>
    <sheet name="PYG MAYO" sheetId="19" r:id="rId9"/>
    <sheet name="BG MAYO" sheetId="20" r:id="rId10"/>
    <sheet name="PYG JUNIO" sheetId="22" r:id="rId11"/>
    <sheet name="BG JUNIO" sheetId="21" r:id="rId12"/>
    <sheet name="PYG JULIO" sheetId="25" r:id="rId13"/>
    <sheet name="BG JULIO" sheetId="26" r:id="rId14"/>
    <sheet name="PYG AGOSTO" sheetId="27" r:id="rId15"/>
    <sheet name="BG AGOSTO" sheetId="28" r:id="rId16"/>
    <sheet name="PYG SEPTIEMBRE" sheetId="29" r:id="rId17"/>
    <sheet name="BG SEPTIEMBRE" sheetId="30" r:id="rId18"/>
    <sheet name="PYG OCTUBRE" sheetId="32" r:id="rId19"/>
    <sheet name="BG OCTUBRE" sheetId="31" r:id="rId20"/>
    <sheet name="PYG NOVIEMBRE" sheetId="33" r:id="rId21"/>
    <sheet name="BG NOVIEMBRE" sheetId="34" r:id="rId22"/>
  </sheets>
  <externalReferences>
    <externalReference r:id="rId23"/>
    <externalReference r:id="rId24"/>
    <externalReference r:id="rId25"/>
    <externalReference r:id="rId26"/>
  </externalReferences>
  <definedNames>
    <definedName name="_Regression_Int" localSheetId="7" hidden="1">1</definedName>
    <definedName name="_Regression_Int" localSheetId="15" hidden="1">1</definedName>
    <definedName name="_Regression_Int" localSheetId="1" hidden="1">1</definedName>
    <definedName name="_Regression_Int" localSheetId="3" hidden="1">1</definedName>
    <definedName name="_Regression_Int" localSheetId="13" hidden="1">1</definedName>
    <definedName name="_Regression_Int" localSheetId="11" hidden="1">1</definedName>
    <definedName name="_Regression_Int" localSheetId="5" hidden="1">1</definedName>
    <definedName name="_Regression_Int" localSheetId="9" hidden="1">1</definedName>
    <definedName name="_Regression_Int" localSheetId="21" hidden="1">1</definedName>
    <definedName name="_Regression_Int" localSheetId="19" hidden="1">1</definedName>
    <definedName name="_Regression_Int" localSheetId="17" hidden="1">1</definedName>
    <definedName name="_Regression_Int" localSheetId="6" hidden="1">1</definedName>
    <definedName name="_Regression_Int" localSheetId="14" hidden="1">1</definedName>
    <definedName name="_Regression_Int" localSheetId="0" hidden="1">1</definedName>
    <definedName name="_Regression_Int" localSheetId="2" hidden="1">1</definedName>
    <definedName name="_Regression_Int" localSheetId="12" hidden="1">1</definedName>
    <definedName name="_Regression_Int" localSheetId="10" hidden="1">1</definedName>
    <definedName name="_Regression_Int" localSheetId="4" hidden="1">1</definedName>
    <definedName name="_Regression_Int" localSheetId="8" hidden="1">1</definedName>
    <definedName name="_Regression_Int" localSheetId="20" hidden="1">1</definedName>
    <definedName name="_Regression_Int" localSheetId="18" hidden="1">1</definedName>
    <definedName name="_Regression_Int" localSheetId="16" hidden="1">1</definedName>
    <definedName name="A_impresión_IM" localSheetId="7">'BG ABRIL'!$A$1:$Q$166</definedName>
    <definedName name="A_impresión_IM" localSheetId="15">'BG AGOSTO'!$A$1:$Q$166</definedName>
    <definedName name="A_impresión_IM" localSheetId="1">'BG ENERO'!$A$1:$Q$166</definedName>
    <definedName name="A_impresión_IM" localSheetId="3">'BG FEBRERO'!$A$1:$Q$166</definedName>
    <definedName name="A_impresión_IM" localSheetId="13">'BG JULIO'!$A$1:$Q$166</definedName>
    <definedName name="A_impresión_IM" localSheetId="11">'BG JUNIO'!$A$1:$Q$166</definedName>
    <definedName name="A_impresión_IM" localSheetId="5">'BG MARZO'!$A$1:$Q$166</definedName>
    <definedName name="A_impresión_IM" localSheetId="9">'BG MAYO'!$A$1:$Q$166</definedName>
    <definedName name="A_impresión_IM" localSheetId="21">'BG NOVIEMBRE'!$A$1:$Q$166</definedName>
    <definedName name="A_impresión_IM" localSheetId="19">'BG OCTUBRE'!$A$1:$Q$166</definedName>
    <definedName name="A_impresión_IM" localSheetId="17">'BG SEPTIEMBRE'!$A$1:$Q$166</definedName>
    <definedName name="A_impresión_IM" localSheetId="6">'PYG ABRIL'!$A$1:$K$62</definedName>
    <definedName name="A_impresión_IM" localSheetId="14">'PYG AGOSTO'!$A$1:$K$62</definedName>
    <definedName name="A_impresión_IM" localSheetId="0">'PYG ENERO'!$A$1:$K$62</definedName>
    <definedName name="A_impresión_IM" localSheetId="2">'PYG FEBRERO'!$A$1:$K$62</definedName>
    <definedName name="A_impresión_IM" localSheetId="12">'PYG JULIO'!$A$1:$K$62</definedName>
    <definedName name="A_impresión_IM" localSheetId="10">'PYG JUNIO'!$A$1:$K$62</definedName>
    <definedName name="A_impresión_IM" localSheetId="4">'PYG MARZO'!$A$1:$K$62</definedName>
    <definedName name="A_impresión_IM" localSheetId="8">'PYG MAYO'!$A$1:$K$62</definedName>
    <definedName name="A_impresión_IM" localSheetId="20">'PYG NOVIEMBRE'!$A$1:$K$62</definedName>
    <definedName name="A_impresión_IM" localSheetId="18">'PYG OCTUBRE'!$A$1:$K$62</definedName>
    <definedName name="A_impresión_IM" localSheetId="16">'PYG SEPTIEMBRE'!$A$1:$K$62</definedName>
    <definedName name="_xlnm.Print_Area" localSheetId="7">'BG ABRIL'!$A$1:$S$80</definedName>
    <definedName name="_xlnm.Print_Area" localSheetId="15">'BG AGOSTO'!$A$1:$S$80</definedName>
    <definedName name="_xlnm.Print_Area" localSheetId="1">'BG ENERO'!$A$1:$S$80</definedName>
    <definedName name="_xlnm.Print_Area" localSheetId="3">'BG FEBRERO'!$A$1:$S$80</definedName>
    <definedName name="_xlnm.Print_Area" localSheetId="13">'BG JULIO'!$A$1:$S$80</definedName>
    <definedName name="_xlnm.Print_Area" localSheetId="11">'BG JUNIO'!$A$1:$S$80</definedName>
    <definedName name="_xlnm.Print_Area" localSheetId="5">'BG MARZO'!$A$1:$S$80</definedName>
    <definedName name="_xlnm.Print_Area" localSheetId="9">'BG MAYO'!$A$1:$S$80</definedName>
    <definedName name="_xlnm.Print_Area" localSheetId="21">'BG NOVIEMBRE'!$A$1:$S$80</definedName>
    <definedName name="_xlnm.Print_Area" localSheetId="19">'BG OCTUBRE'!$A$1:$S$80</definedName>
    <definedName name="_xlnm.Print_Area" localSheetId="17">'BG SEPTIEMBRE'!$A$1:$S$80</definedName>
    <definedName name="_xlnm.Print_Area" localSheetId="6">'PYG ABRIL'!$A$1:$M$62</definedName>
    <definedName name="_xlnm.Print_Area" localSheetId="14">'PYG AGOSTO'!$A$1:$M$62</definedName>
    <definedName name="_xlnm.Print_Area" localSheetId="0">'PYG ENERO'!$A$1:$M$62</definedName>
    <definedName name="_xlnm.Print_Area" localSheetId="2">'PYG FEBRERO'!$A$1:$M$62</definedName>
    <definedName name="_xlnm.Print_Area" localSheetId="12">'PYG JULIO'!$A$1:$M$62</definedName>
    <definedName name="_xlnm.Print_Area" localSheetId="10">'PYG JUNIO'!$A$1:$M$62</definedName>
    <definedName name="_xlnm.Print_Area" localSheetId="4">'PYG MARZO'!$A$1:$M$62</definedName>
    <definedName name="_xlnm.Print_Area" localSheetId="8">'PYG MAYO'!$A$1:$M$62</definedName>
    <definedName name="_xlnm.Print_Area" localSheetId="20">'PYG NOVIEMBRE'!$A$1:$M$62</definedName>
    <definedName name="_xlnm.Print_Area" localSheetId="18">'PYG OCTUBRE'!$A$1:$M$62</definedName>
    <definedName name="_xlnm.Print_Area" localSheetId="16">'PYG SEPTIEMBRE'!$A$1:$M$62</definedName>
  </definedNames>
  <calcPr calcId="145621"/>
</workbook>
</file>

<file path=xl/calcChain.xml><?xml version="1.0" encoding="utf-8"?>
<calcChain xmlns="http://schemas.openxmlformats.org/spreadsheetml/2006/main">
  <c r="L59" i="32" l="1"/>
  <c r="L55" i="32"/>
  <c r="E54" i="32"/>
  <c r="L54" i="32" s="1"/>
  <c r="L52" i="32"/>
  <c r="E51" i="32"/>
  <c r="E47" i="32"/>
  <c r="L47" i="32" s="1"/>
  <c r="E45" i="32"/>
  <c r="L45" i="32" s="1"/>
  <c r="L43" i="32"/>
  <c r="L42" i="32"/>
  <c r="L41" i="32"/>
  <c r="L35" i="32"/>
  <c r="E33" i="32"/>
  <c r="L33" i="32" s="1"/>
  <c r="L31" i="32"/>
  <c r="L30" i="32"/>
  <c r="E29" i="32"/>
  <c r="L23" i="32"/>
  <c r="L22" i="32"/>
  <c r="L21" i="32"/>
  <c r="E20" i="32"/>
  <c r="L20" i="32" s="1"/>
  <c r="L18" i="32"/>
  <c r="L17" i="32"/>
  <c r="L16" i="32"/>
  <c r="L15" i="32"/>
  <c r="S79" i="31"/>
  <c r="I79" i="31"/>
  <c r="S77" i="31"/>
  <c r="I77" i="31"/>
  <c r="S75" i="31"/>
  <c r="I75" i="31"/>
  <c r="S72" i="31"/>
  <c r="I72" i="31"/>
  <c r="S70" i="31"/>
  <c r="I69" i="31"/>
  <c r="N62" i="31"/>
  <c r="S62" i="31" s="1"/>
  <c r="I62" i="31"/>
  <c r="N60" i="31"/>
  <c r="S60" i="31" s="1"/>
  <c r="D60" i="31"/>
  <c r="I60" i="31" s="1"/>
  <c r="I58" i="31"/>
  <c r="I57" i="31"/>
  <c r="S56" i="31"/>
  <c r="I56" i="31"/>
  <c r="S55" i="31"/>
  <c r="D55" i="31"/>
  <c r="I55" i="31" s="1"/>
  <c r="S54" i="31"/>
  <c r="I53" i="31"/>
  <c r="N52" i="31"/>
  <c r="S52" i="31" s="1"/>
  <c r="I52" i="31"/>
  <c r="I51" i="31"/>
  <c r="I50" i="31"/>
  <c r="S49" i="31"/>
  <c r="I49" i="31"/>
  <c r="N48" i="31"/>
  <c r="S48" i="31" s="1"/>
  <c r="I48" i="31"/>
  <c r="S45" i="31"/>
  <c r="I45" i="31"/>
  <c r="I44" i="31"/>
  <c r="D43" i="31"/>
  <c r="I43" i="31" s="1"/>
  <c r="I41" i="31"/>
  <c r="I40" i="31"/>
  <c r="I39" i="31"/>
  <c r="I38" i="31"/>
  <c r="I37" i="31"/>
  <c r="D36" i="31"/>
  <c r="I36" i="31" s="1"/>
  <c r="I34" i="31"/>
  <c r="S33" i="31"/>
  <c r="S32" i="31"/>
  <c r="I32" i="31"/>
  <c r="N30" i="31"/>
  <c r="S30" i="31" s="1"/>
  <c r="I31" i="31"/>
  <c r="I30" i="31"/>
  <c r="S28" i="31"/>
  <c r="I28" i="31"/>
  <c r="S27" i="31"/>
  <c r="I27" i="31"/>
  <c r="S26" i="31"/>
  <c r="I26" i="31"/>
  <c r="N25" i="31"/>
  <c r="S25" i="31" s="1"/>
  <c r="I25" i="31"/>
  <c r="I24" i="31"/>
  <c r="N23" i="31"/>
  <c r="S23" i="31" s="1"/>
  <c r="I23" i="31"/>
  <c r="I22" i="31"/>
  <c r="S21" i="31"/>
  <c r="S20" i="31"/>
  <c r="D20" i="31"/>
  <c r="I20" i="31" s="1"/>
  <c r="S19" i="31"/>
  <c r="N18" i="31"/>
  <c r="S18" i="31" s="1"/>
  <c r="I18" i="31"/>
  <c r="D17" i="31"/>
  <c r="I17" i="31" s="1"/>
  <c r="S16" i="31"/>
  <c r="N15" i="31"/>
  <c r="S15" i="31" s="1"/>
  <c r="I15" i="31"/>
  <c r="S13" i="31"/>
  <c r="D13" i="31"/>
  <c r="I13" i="31" s="1"/>
  <c r="D12" i="31"/>
  <c r="I12" i="31" s="1"/>
  <c r="E57" i="32" l="1"/>
  <c r="L57" i="32" s="1"/>
  <c r="E27" i="32"/>
  <c r="L27" i="32" s="1"/>
  <c r="L29" i="32"/>
  <c r="E14" i="32"/>
  <c r="E40" i="32"/>
  <c r="L40" i="32" s="1"/>
  <c r="L34" i="32"/>
  <c r="L51" i="32"/>
  <c r="S31" i="31"/>
  <c r="D47" i="31"/>
  <c r="I47" i="31" s="1"/>
  <c r="S69" i="31"/>
  <c r="N44" i="31"/>
  <c r="N12" i="31"/>
  <c r="N79" i="30"/>
  <c r="S79" i="30" s="1"/>
  <c r="N77" i="30"/>
  <c r="S77" i="30" s="1"/>
  <c r="N75" i="30"/>
  <c r="S75" i="30" s="1"/>
  <c r="N72" i="30"/>
  <c r="S72" i="30" s="1"/>
  <c r="S70" i="30"/>
  <c r="I69" i="30"/>
  <c r="N62" i="30"/>
  <c r="S62" i="30" s="1"/>
  <c r="C62" i="30"/>
  <c r="I62" i="30" s="1"/>
  <c r="N60" i="30"/>
  <c r="S60" i="30" s="1"/>
  <c r="C58" i="30"/>
  <c r="I58" i="30" s="1"/>
  <c r="C57" i="30"/>
  <c r="I57" i="30" s="1"/>
  <c r="M56" i="30"/>
  <c r="S56" i="30" s="1"/>
  <c r="C56" i="30"/>
  <c r="I56" i="30" s="1"/>
  <c r="M55" i="30"/>
  <c r="S55" i="30" s="1"/>
  <c r="M54" i="30"/>
  <c r="S54" i="30" s="1"/>
  <c r="C53" i="30"/>
  <c r="I53" i="30" s="1"/>
  <c r="C52" i="30"/>
  <c r="I52" i="30" s="1"/>
  <c r="C51" i="30"/>
  <c r="I51" i="30" s="1"/>
  <c r="C50" i="30"/>
  <c r="I50" i="30" s="1"/>
  <c r="M49" i="30"/>
  <c r="S49" i="30" s="1"/>
  <c r="C49" i="30"/>
  <c r="I49" i="30" s="1"/>
  <c r="C48" i="30"/>
  <c r="I48" i="30" s="1"/>
  <c r="M45" i="30"/>
  <c r="S45" i="30" s="1"/>
  <c r="C45" i="30"/>
  <c r="I45" i="30" s="1"/>
  <c r="C44" i="30"/>
  <c r="C41" i="30"/>
  <c r="I41" i="30" s="1"/>
  <c r="C40" i="30"/>
  <c r="I40" i="30" s="1"/>
  <c r="C39" i="30"/>
  <c r="I39" i="30" s="1"/>
  <c r="C38" i="30"/>
  <c r="I38" i="30" s="1"/>
  <c r="C37" i="30"/>
  <c r="C34" i="30"/>
  <c r="I34" i="30" s="1"/>
  <c r="M33" i="30"/>
  <c r="S33" i="30" s="1"/>
  <c r="M32" i="30"/>
  <c r="S32" i="30" s="1"/>
  <c r="C32" i="30"/>
  <c r="I32" i="30" s="1"/>
  <c r="M31" i="30"/>
  <c r="S31" i="30" s="1"/>
  <c r="C31" i="30"/>
  <c r="I31" i="30" s="1"/>
  <c r="C30" i="30"/>
  <c r="I30" i="30" s="1"/>
  <c r="M28" i="30"/>
  <c r="S28" i="30" s="1"/>
  <c r="C28" i="30"/>
  <c r="I28" i="30" s="1"/>
  <c r="M27" i="30"/>
  <c r="S27" i="30" s="1"/>
  <c r="C27" i="30"/>
  <c r="I27" i="30" s="1"/>
  <c r="M26" i="30"/>
  <c r="S26" i="30" s="1"/>
  <c r="C26" i="30"/>
  <c r="I26" i="30" s="1"/>
  <c r="C25" i="30"/>
  <c r="I25" i="30" s="1"/>
  <c r="C24" i="30"/>
  <c r="I24" i="30" s="1"/>
  <c r="N23" i="30"/>
  <c r="S23" i="30" s="1"/>
  <c r="C23" i="30"/>
  <c r="I23" i="30" s="1"/>
  <c r="C22" i="30"/>
  <c r="M21" i="30"/>
  <c r="S21" i="30" s="1"/>
  <c r="M20" i="30"/>
  <c r="S20" i="30" s="1"/>
  <c r="M19" i="30"/>
  <c r="C18" i="30"/>
  <c r="D17" i="30" s="1"/>
  <c r="I17" i="30" s="1"/>
  <c r="M16" i="30"/>
  <c r="N15" i="30" s="1"/>
  <c r="S15" i="30" s="1"/>
  <c r="I15" i="30"/>
  <c r="M13" i="30"/>
  <c r="S13" i="30" s="1"/>
  <c r="D13" i="30"/>
  <c r="I13" i="30" s="1"/>
  <c r="D12" i="30"/>
  <c r="L59" i="29"/>
  <c r="C55" i="29"/>
  <c r="E54" i="29" s="1"/>
  <c r="L54" i="29" s="1"/>
  <c r="C52" i="29"/>
  <c r="E51" i="29" s="1"/>
  <c r="E47" i="29"/>
  <c r="L47" i="29" s="1"/>
  <c r="E45" i="29"/>
  <c r="L45" i="29" s="1"/>
  <c r="C43" i="29"/>
  <c r="L43" i="29" s="1"/>
  <c r="C42" i="29"/>
  <c r="L42" i="29" s="1"/>
  <c r="C41" i="29"/>
  <c r="L35" i="29"/>
  <c r="C35" i="29"/>
  <c r="C34" i="29"/>
  <c r="C31" i="29"/>
  <c r="L31" i="29" s="1"/>
  <c r="C30" i="29"/>
  <c r="L30" i="29" s="1"/>
  <c r="C23" i="29"/>
  <c r="L23" i="29" s="1"/>
  <c r="C22" i="29"/>
  <c r="L22" i="29" s="1"/>
  <c r="C21" i="29"/>
  <c r="L21" i="29" s="1"/>
  <c r="C18" i="29"/>
  <c r="L18" i="29" s="1"/>
  <c r="C17" i="29"/>
  <c r="L17" i="29" s="1"/>
  <c r="C16" i="29"/>
  <c r="L16" i="29" s="1"/>
  <c r="C15" i="29"/>
  <c r="L15" i="29" s="1"/>
  <c r="E40" i="29" l="1"/>
  <c r="L40" i="29" s="1"/>
  <c r="L41" i="29"/>
  <c r="L55" i="29"/>
  <c r="N25" i="30"/>
  <c r="S25" i="30" s="1"/>
  <c r="N44" i="30"/>
  <c r="S44" i="30" s="1"/>
  <c r="N48" i="30"/>
  <c r="S48" i="30" s="1"/>
  <c r="N69" i="30"/>
  <c r="S69" i="30" s="1"/>
  <c r="E33" i="29"/>
  <c r="L33" i="29" s="1"/>
  <c r="D36" i="30"/>
  <c r="I36" i="30" s="1"/>
  <c r="E14" i="29"/>
  <c r="L14" i="29" s="1"/>
  <c r="E20" i="29"/>
  <c r="L20" i="29" s="1"/>
  <c r="D20" i="30"/>
  <c r="I20" i="30" s="1"/>
  <c r="D43" i="30"/>
  <c r="I43" i="30" s="1"/>
  <c r="D47" i="30"/>
  <c r="I47" i="30" s="1"/>
  <c r="N52" i="30"/>
  <c r="S52" i="30" s="1"/>
  <c r="D60" i="30"/>
  <c r="I60" i="30" s="1"/>
  <c r="L34" i="29"/>
  <c r="L52" i="29"/>
  <c r="L14" i="32"/>
  <c r="E25" i="32"/>
  <c r="N35" i="31"/>
  <c r="S12" i="31"/>
  <c r="D66" i="31"/>
  <c r="I66" i="31" s="1"/>
  <c r="S44" i="31"/>
  <c r="N42" i="31"/>
  <c r="S42" i="31" s="1"/>
  <c r="N18" i="30"/>
  <c r="S18" i="30" s="1"/>
  <c r="N30" i="30"/>
  <c r="S30" i="30" s="1"/>
  <c r="D55" i="30"/>
  <c r="I55" i="30" s="1"/>
  <c r="E29" i="29"/>
  <c r="E27" i="29" s="1"/>
  <c r="L27" i="29" s="1"/>
  <c r="S16" i="30"/>
  <c r="S19" i="30"/>
  <c r="I18" i="30"/>
  <c r="I22" i="30"/>
  <c r="I37" i="30"/>
  <c r="I44" i="30"/>
  <c r="I72" i="30"/>
  <c r="L29" i="29"/>
  <c r="E57" i="29"/>
  <c r="L57" i="29" s="1"/>
  <c r="L51" i="29"/>
  <c r="I12" i="30"/>
  <c r="I75" i="30"/>
  <c r="I77" i="30"/>
  <c r="I79" i="30"/>
  <c r="N12" i="30"/>
  <c r="D79" i="28"/>
  <c r="N79" i="28" s="1"/>
  <c r="S79" i="28" s="1"/>
  <c r="D77" i="28"/>
  <c r="N77" i="28" s="1"/>
  <c r="S77" i="28" s="1"/>
  <c r="D75" i="28"/>
  <c r="N75" i="28" s="1"/>
  <c r="S75" i="28" s="1"/>
  <c r="C73" i="28"/>
  <c r="D72" i="28" s="1"/>
  <c r="N72" i="28" s="1"/>
  <c r="S72" i="28" s="1"/>
  <c r="M70" i="28"/>
  <c r="S70" i="28" s="1"/>
  <c r="D69" i="28"/>
  <c r="I69" i="28" s="1"/>
  <c r="N62" i="28"/>
  <c r="S62" i="28" s="1"/>
  <c r="C62" i="28"/>
  <c r="D60" i="28" s="1"/>
  <c r="I60" i="28" s="1"/>
  <c r="N60" i="28"/>
  <c r="S60" i="28" s="1"/>
  <c r="C58" i="28"/>
  <c r="C57" i="28"/>
  <c r="I57" i="28" s="1"/>
  <c r="M56" i="28"/>
  <c r="S56" i="28" s="1"/>
  <c r="C56" i="28"/>
  <c r="I56" i="28" s="1"/>
  <c r="M55" i="28"/>
  <c r="S55" i="28" s="1"/>
  <c r="M54" i="28"/>
  <c r="S54" i="28" s="1"/>
  <c r="C53" i="28"/>
  <c r="I53" i="28" s="1"/>
  <c r="C52" i="28"/>
  <c r="I52" i="28" s="1"/>
  <c r="C51" i="28"/>
  <c r="I51" i="28" s="1"/>
  <c r="C50" i="28"/>
  <c r="I50" i="28" s="1"/>
  <c r="M49" i="28"/>
  <c r="S49" i="28" s="1"/>
  <c r="C49" i="28"/>
  <c r="I49" i="28" s="1"/>
  <c r="C48" i="28"/>
  <c r="I48" i="28" s="1"/>
  <c r="M45" i="28"/>
  <c r="S45" i="28" s="1"/>
  <c r="C45" i="28"/>
  <c r="I45" i="28" s="1"/>
  <c r="C44" i="28"/>
  <c r="C41" i="28"/>
  <c r="I41" i="28" s="1"/>
  <c r="C40" i="28"/>
  <c r="I40" i="28" s="1"/>
  <c r="C39" i="28"/>
  <c r="I39" i="28" s="1"/>
  <c r="C38" i="28"/>
  <c r="I38" i="28" s="1"/>
  <c r="C37" i="28"/>
  <c r="I37" i="28" s="1"/>
  <c r="C34" i="28"/>
  <c r="I34" i="28" s="1"/>
  <c r="M33" i="28"/>
  <c r="S33" i="28" s="1"/>
  <c r="M32" i="28"/>
  <c r="S32" i="28" s="1"/>
  <c r="C32" i="28"/>
  <c r="I32" i="28" s="1"/>
  <c r="M31" i="28"/>
  <c r="S31" i="28" s="1"/>
  <c r="C31" i="28"/>
  <c r="I31" i="28" s="1"/>
  <c r="C30" i="28"/>
  <c r="I30" i="28" s="1"/>
  <c r="M28" i="28"/>
  <c r="S28" i="28" s="1"/>
  <c r="C28" i="28"/>
  <c r="I28" i="28" s="1"/>
  <c r="M27" i="28"/>
  <c r="S27" i="28" s="1"/>
  <c r="C27" i="28"/>
  <c r="I27" i="28" s="1"/>
  <c r="M26" i="28"/>
  <c r="S26" i="28" s="1"/>
  <c r="C26" i="28"/>
  <c r="I26" i="28" s="1"/>
  <c r="C25" i="28"/>
  <c r="I25" i="28" s="1"/>
  <c r="C24" i="28"/>
  <c r="I24" i="28" s="1"/>
  <c r="N23" i="28"/>
  <c r="S23" i="28" s="1"/>
  <c r="C23" i="28"/>
  <c r="I23" i="28" s="1"/>
  <c r="C22" i="28"/>
  <c r="M21" i="28"/>
  <c r="S21" i="28" s="1"/>
  <c r="M20" i="28"/>
  <c r="S20" i="28" s="1"/>
  <c r="M19" i="28"/>
  <c r="S19" i="28" s="1"/>
  <c r="C18" i="28"/>
  <c r="D17" i="28" s="1"/>
  <c r="I17" i="28" s="1"/>
  <c r="M16" i="28"/>
  <c r="N15" i="28" s="1"/>
  <c r="S15" i="28" s="1"/>
  <c r="I15" i="28"/>
  <c r="M13" i="28"/>
  <c r="S13" i="28" s="1"/>
  <c r="D13" i="28"/>
  <c r="I13" i="28" s="1"/>
  <c r="D12" i="28"/>
  <c r="L59" i="27"/>
  <c r="C55" i="27"/>
  <c r="L55" i="27" s="1"/>
  <c r="C52" i="27"/>
  <c r="E51" i="27" s="1"/>
  <c r="E47" i="27"/>
  <c r="L47" i="27" s="1"/>
  <c r="E45" i="27"/>
  <c r="L45" i="27" s="1"/>
  <c r="C43" i="27"/>
  <c r="L43" i="27" s="1"/>
  <c r="C42" i="27"/>
  <c r="L42" i="27" s="1"/>
  <c r="C41" i="27"/>
  <c r="E40" i="27" s="1"/>
  <c r="L40" i="27" s="1"/>
  <c r="C35" i="27"/>
  <c r="L35" i="27" s="1"/>
  <c r="C34" i="27"/>
  <c r="C31" i="27"/>
  <c r="L31" i="27" s="1"/>
  <c r="C30" i="27"/>
  <c r="L30" i="27" s="1"/>
  <c r="C23" i="27"/>
  <c r="L23" i="27" s="1"/>
  <c r="C22" i="27"/>
  <c r="L22" i="27" s="1"/>
  <c r="C21" i="27"/>
  <c r="L21" i="27" s="1"/>
  <c r="C18" i="27"/>
  <c r="L18" i="27" s="1"/>
  <c r="C17" i="27"/>
  <c r="L17" i="27" s="1"/>
  <c r="C16" i="27"/>
  <c r="L16" i="27" s="1"/>
  <c r="C15" i="27"/>
  <c r="L15" i="27" s="1"/>
  <c r="E25" i="29" l="1"/>
  <c r="E38" i="29" s="1"/>
  <c r="E49" i="29" s="1"/>
  <c r="N42" i="30"/>
  <c r="S42" i="30" s="1"/>
  <c r="E33" i="27"/>
  <c r="L33" i="27" s="1"/>
  <c r="N44" i="28"/>
  <c r="S44" i="28" s="1"/>
  <c r="I62" i="28"/>
  <c r="N69" i="28"/>
  <c r="S69" i="28" s="1"/>
  <c r="L25" i="32"/>
  <c r="E38" i="32"/>
  <c r="N38" i="31"/>
  <c r="S35" i="31"/>
  <c r="N25" i="28"/>
  <c r="S25" i="28" s="1"/>
  <c r="N48" i="28"/>
  <c r="S48" i="28" s="1"/>
  <c r="D20" i="28"/>
  <c r="I20" i="28" s="1"/>
  <c r="D43" i="28"/>
  <c r="I43" i="28" s="1"/>
  <c r="L25" i="29"/>
  <c r="S16" i="28"/>
  <c r="I44" i="28"/>
  <c r="D55" i="28"/>
  <c r="I55" i="28" s="1"/>
  <c r="D66" i="30"/>
  <c r="I66" i="30" s="1"/>
  <c r="N35" i="30"/>
  <c r="S12" i="30"/>
  <c r="L51" i="27"/>
  <c r="N12" i="28"/>
  <c r="S12" i="28" s="1"/>
  <c r="L34" i="27"/>
  <c r="L52" i="27"/>
  <c r="I22" i="28"/>
  <c r="E14" i="27"/>
  <c r="E20" i="27"/>
  <c r="L20" i="27" s="1"/>
  <c r="E29" i="27"/>
  <c r="E54" i="27"/>
  <c r="L54" i="27" s="1"/>
  <c r="N18" i="28"/>
  <c r="S18" i="28" s="1"/>
  <c r="N30" i="28"/>
  <c r="S30" i="28" s="1"/>
  <c r="D36" i="28"/>
  <c r="I36" i="28" s="1"/>
  <c r="D47" i="28"/>
  <c r="I47" i="28" s="1"/>
  <c r="N52" i="28"/>
  <c r="L41" i="27"/>
  <c r="I18" i="28"/>
  <c r="I58" i="28"/>
  <c r="I72" i="28"/>
  <c r="I12" i="28"/>
  <c r="I75" i="28"/>
  <c r="I77" i="28"/>
  <c r="I79" i="28"/>
  <c r="L38" i="29" l="1"/>
  <c r="L38" i="32"/>
  <c r="E49" i="32"/>
  <c r="S38" i="31"/>
  <c r="N66" i="31"/>
  <c r="S66" i="31" s="1"/>
  <c r="N35" i="28"/>
  <c r="S35" i="28" s="1"/>
  <c r="E25" i="27"/>
  <c r="N38" i="30"/>
  <c r="S35" i="30"/>
  <c r="E61" i="29"/>
  <c r="L61" i="29" s="1"/>
  <c r="L49" i="29"/>
  <c r="N42" i="28"/>
  <c r="S42" i="28" s="1"/>
  <c r="S52" i="28"/>
  <c r="L14" i="27"/>
  <c r="E27" i="27"/>
  <c r="L27" i="27" s="1"/>
  <c r="L29" i="27"/>
  <c r="E57" i="27"/>
  <c r="L57" i="27" s="1"/>
  <c r="D66" i="28"/>
  <c r="I66" i="28" s="1"/>
  <c r="N38" i="28" l="1"/>
  <c r="N66" i="28" s="1"/>
  <c r="S66" i="28" s="1"/>
  <c r="E38" i="27"/>
  <c r="E49" i="27" s="1"/>
  <c r="E61" i="32"/>
  <c r="L61" i="32" s="1"/>
  <c r="L49" i="32"/>
  <c r="L25" i="27"/>
  <c r="N66" i="30"/>
  <c r="S66" i="30" s="1"/>
  <c r="S38" i="30"/>
  <c r="S38" i="28"/>
  <c r="L38" i="27" l="1"/>
  <c r="E61" i="27"/>
  <c r="L61" i="27" s="1"/>
  <c r="L49" i="27"/>
  <c r="D72" i="26" l="1"/>
  <c r="S62" i="26"/>
  <c r="I62" i="26"/>
  <c r="S60" i="26"/>
  <c r="D60" i="26"/>
  <c r="I60" i="26" s="1"/>
  <c r="I58" i="26"/>
  <c r="I57" i="26"/>
  <c r="S56" i="26"/>
  <c r="I56" i="26"/>
  <c r="S55" i="26"/>
  <c r="D55" i="26"/>
  <c r="I55" i="26" s="1"/>
  <c r="S54" i="26"/>
  <c r="I53" i="26"/>
  <c r="S52" i="26"/>
  <c r="I52" i="26"/>
  <c r="I51" i="26"/>
  <c r="I50" i="26"/>
  <c r="S49" i="26"/>
  <c r="I49" i="26"/>
  <c r="S48" i="26"/>
  <c r="D47" i="26"/>
  <c r="I47" i="26" s="1"/>
  <c r="S45" i="26"/>
  <c r="I45" i="26"/>
  <c r="S44" i="26"/>
  <c r="I44" i="26"/>
  <c r="D43" i="26"/>
  <c r="I43" i="26" s="1"/>
  <c r="I41" i="26"/>
  <c r="I40" i="26"/>
  <c r="I39" i="26"/>
  <c r="I38" i="26"/>
  <c r="I37" i="26"/>
  <c r="I34" i="26"/>
  <c r="S33" i="26"/>
  <c r="S32" i="26"/>
  <c r="I32" i="26"/>
  <c r="S31" i="26"/>
  <c r="I31" i="26"/>
  <c r="S30" i="26"/>
  <c r="I30" i="26"/>
  <c r="S28" i="26"/>
  <c r="I28" i="26"/>
  <c r="S27" i="26"/>
  <c r="I27" i="26"/>
  <c r="S26" i="26"/>
  <c r="I26" i="26"/>
  <c r="S25" i="26"/>
  <c r="I25" i="26"/>
  <c r="I24" i="26"/>
  <c r="S23" i="26"/>
  <c r="I23" i="26"/>
  <c r="I22" i="26"/>
  <c r="S21" i="26"/>
  <c r="S20" i="26"/>
  <c r="D20" i="26"/>
  <c r="I20" i="26" s="1"/>
  <c r="S19" i="26"/>
  <c r="S18" i="26"/>
  <c r="I18" i="26"/>
  <c r="D17" i="26"/>
  <c r="S16" i="26"/>
  <c r="S15" i="26"/>
  <c r="I15" i="26"/>
  <c r="S13" i="26"/>
  <c r="I13" i="26"/>
  <c r="I12" i="26"/>
  <c r="L59" i="25"/>
  <c r="E54" i="25"/>
  <c r="L54" i="25" s="1"/>
  <c r="E51" i="25"/>
  <c r="E47" i="25"/>
  <c r="L47" i="25" s="1"/>
  <c r="E45" i="25"/>
  <c r="L45" i="25" s="1"/>
  <c r="L43" i="25"/>
  <c r="L42" i="25"/>
  <c r="L41" i="25"/>
  <c r="E40" i="25"/>
  <c r="L40" i="25" s="1"/>
  <c r="L35" i="25"/>
  <c r="L34" i="25"/>
  <c r="E33" i="25"/>
  <c r="L33" i="25" s="1"/>
  <c r="L31" i="25"/>
  <c r="L30" i="25"/>
  <c r="L23" i="25"/>
  <c r="L22" i="25"/>
  <c r="E20" i="25"/>
  <c r="L20" i="25" s="1"/>
  <c r="L18" i="25"/>
  <c r="L17" i="25"/>
  <c r="L16" i="25"/>
  <c r="L15" i="25"/>
  <c r="E14" i="25"/>
  <c r="L14" i="25" s="1"/>
  <c r="I17" i="26" l="1"/>
  <c r="I48" i="26"/>
  <c r="S42" i="26"/>
  <c r="D36" i="26"/>
  <c r="I36" i="26" s="1"/>
  <c r="L51" i="25"/>
  <c r="E57" i="25"/>
  <c r="L57" i="25" s="1"/>
  <c r="L21" i="25"/>
  <c r="L52" i="25"/>
  <c r="L55" i="25"/>
  <c r="E25" i="25"/>
  <c r="E29" i="25"/>
  <c r="S12" i="26" l="1"/>
  <c r="D66" i="26"/>
  <c r="I66" i="26" s="1"/>
  <c r="E27" i="25"/>
  <c r="L27" i="25" s="1"/>
  <c r="L29" i="25"/>
  <c r="L25" i="25"/>
  <c r="S35" i="26" l="1"/>
  <c r="E38" i="25"/>
  <c r="S66" i="26" l="1"/>
  <c r="S38" i="26"/>
  <c r="E49" i="25"/>
  <c r="L38" i="25"/>
  <c r="L49" i="25" l="1"/>
  <c r="E61" i="25"/>
  <c r="L61" i="25" s="1"/>
</calcChain>
</file>

<file path=xl/sharedStrings.xml><?xml version="1.0" encoding="utf-8"?>
<sst xmlns="http://schemas.openxmlformats.org/spreadsheetml/2006/main" count="1639" uniqueCount="144">
  <si>
    <t>ESTADO DE RESULTADOS COMPARATIVO</t>
  </si>
  <si>
    <t xml:space="preserve">  (Millones de Pesos)</t>
  </si>
  <si>
    <t>PERIODOS COMPRENDIDOS</t>
  </si>
  <si>
    <t>DEL</t>
  </si>
  <si>
    <t>AL</t>
  </si>
  <si>
    <t>DD/MM/AAAA</t>
  </si>
  <si>
    <t xml:space="preserve"> INGRESOS OPERACIONALES DIRECTOS</t>
  </si>
  <si>
    <t xml:space="preserve">      Intereses y Descuento Amortizado Cartera de Créditos y Otros Intereses</t>
  </si>
  <si>
    <t xml:space="preserve">      Cambios</t>
  </si>
  <si>
    <t xml:space="preserve"> GASTOS OPERACIONALES DIRECTOS</t>
  </si>
  <si>
    <t xml:space="preserve">      Comisiones </t>
  </si>
  <si>
    <t xml:space="preserve"> RESULTADO OPERACIONAL DIRECTO</t>
  </si>
  <si>
    <t xml:space="preserve"> OTROS INGRESOS Y GASTOS OPERACIONALES - NETO</t>
  </si>
  <si>
    <t xml:space="preserve"> INGRESOS OPERACIONALES</t>
  </si>
  <si>
    <t xml:space="preserve">      Otros</t>
  </si>
  <si>
    <t xml:space="preserve"> GASTOS OPERACIONALES</t>
  </si>
  <si>
    <t xml:space="preserve">      Gastos de Personal</t>
  </si>
  <si>
    <t xml:space="preserve"> RESULTADO OPERACIONAL ANTES DE PROVISIONES</t>
  </si>
  <si>
    <t xml:space="preserve"> DEPRECIACIONES Y AMORTIZACIONES</t>
  </si>
  <si>
    <t xml:space="preserve"> PROVISIONES</t>
  </si>
  <si>
    <t xml:space="preserve">      Cartera de Créditos</t>
  </si>
  <si>
    <t xml:space="preserve">      Cuentas por Cobrar</t>
  </si>
  <si>
    <t xml:space="preserve">      Propiedades y Equipo</t>
  </si>
  <si>
    <t xml:space="preserve">      Otras</t>
  </si>
  <si>
    <t xml:space="preserve"> DEPRECIACIONES - BIENES DE USO PROPIO</t>
  </si>
  <si>
    <t xml:space="preserve"> </t>
  </si>
  <si>
    <t xml:space="preserve"> AMORTIZACIONES</t>
  </si>
  <si>
    <t xml:space="preserve"> RESULTADO OPERACIONAL NETO</t>
  </si>
  <si>
    <t xml:space="preserve"> INGRESOS NO OPERACIONALES</t>
  </si>
  <si>
    <t xml:space="preserve">      Ingresos No Operacionales</t>
  </si>
  <si>
    <t xml:space="preserve"> GASTOS NO OPERACIONALES</t>
  </si>
  <si>
    <t xml:space="preserve">      Gastos No Operacionales</t>
  </si>
  <si>
    <t xml:space="preserve"> RESULTADO NETO NO OPERACIONAL</t>
  </si>
  <si>
    <t xml:space="preserve"> UTILIDAD (PERDIDA) DEL EJERCICIO</t>
  </si>
  <si>
    <t xml:space="preserve">         (Millones de Pesos)</t>
  </si>
  <si>
    <t>ACTIVO</t>
  </si>
  <si>
    <t>PASIVO Y PATRIMONIO</t>
  </si>
  <si>
    <t xml:space="preserve"> DISPONIBLE</t>
  </si>
  <si>
    <t xml:space="preserve"> DEPOSITOS Y EXIGIBILIDADES  </t>
  </si>
  <si>
    <t xml:space="preserve"> Menos Provisión sobre el Disponible</t>
  </si>
  <si>
    <t xml:space="preserve"> FONDOS INTERBANCARIOS VENDIDOS Y PACTOS DE REVENTA</t>
  </si>
  <si>
    <t xml:space="preserve"> INVERSIONES </t>
  </si>
  <si>
    <t xml:space="preserve">      Inversiones Negociables en Títulos de Deuda</t>
  </si>
  <si>
    <t xml:space="preserve">    Otros</t>
  </si>
  <si>
    <t xml:space="preserve">      Inversiones Disponibles para la Venta en Títulos Participativos</t>
  </si>
  <si>
    <t xml:space="preserve">      Menos: Provisión</t>
  </si>
  <si>
    <t xml:space="preserve"> CREDITOS DE BANCOS Y OTRAS OBLIGACIONES FINANCIERAS</t>
  </si>
  <si>
    <t xml:space="preserve">    Entidades del Exterior</t>
  </si>
  <si>
    <t xml:space="preserve">      Categoría A, Riesgo Normal</t>
  </si>
  <si>
    <t xml:space="preserve">      Categoría B, Riesgo Aceptable</t>
  </si>
  <si>
    <t xml:space="preserve"> CUENTAS POR PAGAR </t>
  </si>
  <si>
    <t xml:space="preserve">      Categoría C, Riesgo Apreciable</t>
  </si>
  <si>
    <t xml:space="preserve">    Intereses </t>
  </si>
  <si>
    <t xml:space="preserve">      Categoría D, Riesgo Significativo</t>
  </si>
  <si>
    <t xml:space="preserve">    Comisiones y Honorarios</t>
  </si>
  <si>
    <t xml:space="preserve">      Categoría E, Riesgo de Incobrabilidad</t>
  </si>
  <si>
    <t xml:space="preserve">    Otras</t>
  </si>
  <si>
    <t xml:space="preserve"> TITULOS DE INVERSION EN CIRCULACION</t>
  </si>
  <si>
    <t xml:space="preserve"> OTROS PASIVOS </t>
  </si>
  <si>
    <t xml:space="preserve">    Obligaciones Laborales Consolidadas</t>
  </si>
  <si>
    <t xml:space="preserve">    Ingresos Anticipados</t>
  </si>
  <si>
    <t xml:space="preserve">   Menos Provisión General</t>
  </si>
  <si>
    <t xml:space="preserve"> PASIVOS ESTIMADOS Y PROVISIONES</t>
  </si>
  <si>
    <t xml:space="preserve"> CUENTAS POR COBRAR</t>
  </si>
  <si>
    <t xml:space="preserve">    Obligaciones Laborales</t>
  </si>
  <si>
    <t xml:space="preserve">      Intereses</t>
  </si>
  <si>
    <t xml:space="preserve">    Impuestos</t>
  </si>
  <si>
    <t xml:space="preserve"> TOTAL PASIVO EXTERNO</t>
  </si>
  <si>
    <t xml:space="preserve">      Pago por Cuenta de Clientes Consumo</t>
  </si>
  <si>
    <t xml:space="preserve"> TOTAL PASIVO </t>
  </si>
  <si>
    <t xml:space="preserve"> PATRIMONIO</t>
  </si>
  <si>
    <t xml:space="preserve">  CAPITAL SOCIAL  (FISCAL)</t>
  </si>
  <si>
    <t xml:space="preserve">      Bienes Recibidos en Pago Diferentes a Vivienda</t>
  </si>
  <si>
    <t xml:space="preserve">    Aportes Sociales ( Patrimonio Propio)</t>
  </si>
  <si>
    <t xml:space="preserve"> PROPIEDADES Y EQUIPO</t>
  </si>
  <si>
    <t xml:space="preserve">      Terrenos, Edificios y Construcciones en Curso</t>
  </si>
  <si>
    <t xml:space="preserve">      Equipo, Muebles y Enseres de Oficina</t>
  </si>
  <si>
    <t xml:space="preserve"> RESERVAS</t>
  </si>
  <si>
    <t xml:space="preserve">      Equipo de Computación</t>
  </si>
  <si>
    <t xml:space="preserve">    Reservas Estatutarias y Ocasionales</t>
  </si>
  <si>
    <t xml:space="preserve">      Menos: Depreciación y Amortización Acumulada </t>
  </si>
  <si>
    <t xml:space="preserve">     Menos: Provisión</t>
  </si>
  <si>
    <t xml:space="preserve"> SUPERAVIT O DEFICIT</t>
  </si>
  <si>
    <t xml:space="preserve"> OTROS ACTIVOS</t>
  </si>
  <si>
    <t xml:space="preserve">    Valorizaciones</t>
  </si>
  <si>
    <t xml:space="preserve">      Gastos Anticipados y Cargos Diferidos</t>
  </si>
  <si>
    <t xml:space="preserve">    Revalorización del Patrimonio</t>
  </si>
  <si>
    <t xml:space="preserve"> VALORIZACIONES</t>
  </si>
  <si>
    <t xml:space="preserve"> UTILIDAD (PERDIDA) DE EJERCICIOS ANTERIORES</t>
  </si>
  <si>
    <t>TOTAL ACTIVO ANTES DE CAPITAL GARANTIA</t>
  </si>
  <si>
    <t>TOTAL PASIVO Y PATRIMONIO ANTES DE CAPITAL GARANTIA</t>
  </si>
  <si>
    <t>CUENTAS CONTINGENTES Y DE ORDEN</t>
  </si>
  <si>
    <t xml:space="preserve"> CUENTAS CONTINGENTES ACREEDORAS POR CONTRA</t>
  </si>
  <si>
    <t xml:space="preserve"> CUENTAS CONTINGENTES ACREEDORAS</t>
  </si>
  <si>
    <t xml:space="preserve">    Otras Contingencias</t>
  </si>
  <si>
    <t xml:space="preserve"> CUENTAS CONTINGENTES DEUDORAS </t>
  </si>
  <si>
    <t xml:space="preserve"> CUENTAS CONTINGENTES DEUDORAS POR CONTRA</t>
  </si>
  <si>
    <t xml:space="preserve"> CUENTAS DE ORDEN DEUDORAS</t>
  </si>
  <si>
    <t xml:space="preserve"> CUENTAS DE ORDEN DEUDORAS POR CONTRA</t>
  </si>
  <si>
    <t xml:space="preserve"> CUENTAS DE ORDEN ACREEDORAS POR CONTRA</t>
  </si>
  <si>
    <t xml:space="preserve"> CUENTAS DE ORDEN ACREEDORAS</t>
  </si>
  <si>
    <t xml:space="preserve"> TOTAL CUENTAS CONTINGENTES Y DE ORDEN</t>
  </si>
  <si>
    <t>BALANCE GENERAL COMPARATIVO</t>
  </si>
  <si>
    <t>VARIACIÓN</t>
  </si>
  <si>
    <t xml:space="preserve"> BIENES REALIZABLES, RECIBIDOS EN PAGO Y BIENES RESTITUIDOS</t>
  </si>
  <si>
    <t xml:space="preserve">   Créditos y Operaciones de Leasing Financiero Comerciales, Otras Garantías</t>
  </si>
  <si>
    <t xml:space="preserve">   Créditos y Operaciones de Leasing Financiero de Consumo, Otras Garantías</t>
  </si>
  <si>
    <t xml:space="preserve"> CARTERA DE CREDITOS Y OPERACIONES DE LEASING FINANCIERO </t>
  </si>
  <si>
    <t>EXCEDENTE (PERDIDA) ANTES DE IMPUESTO A LA RENTA</t>
  </si>
  <si>
    <t>EXCEDENTE (PERDIDA) DEL EJERCICIO</t>
  </si>
  <si>
    <t>VARIACIONES</t>
  </si>
  <si>
    <t xml:space="preserve">      Utilidad en Valoracion de Inversiones </t>
  </si>
  <si>
    <t xml:space="preserve">      Intereses, (Banco Mundial)</t>
  </si>
  <si>
    <t>Anticipo de Contrato y Proveedores</t>
  </si>
  <si>
    <t>Recuperaciones Operacionales</t>
  </si>
  <si>
    <t>A        '31-12-2015</t>
  </si>
  <si>
    <t>ENERO 2016 - DICIEMBRE 2015</t>
  </si>
  <si>
    <t xml:space="preserve">ENERO 2016 - DICIEMBRE 2015 </t>
  </si>
  <si>
    <t xml:space="preserve">FEBRERO  -  ENERO 2016 </t>
  </si>
  <si>
    <t xml:space="preserve">FEBRERO  - ENERO 2016 </t>
  </si>
  <si>
    <t>A        '29-02-2016</t>
  </si>
  <si>
    <t>A        '31-01-2016</t>
  </si>
  <si>
    <t xml:space="preserve">MARZO - FEBRERO 2016 </t>
  </si>
  <si>
    <t xml:space="preserve">MARZO - FEBRERO  2016 </t>
  </si>
  <si>
    <t>A        '31-03-2016</t>
  </si>
  <si>
    <t xml:space="preserve">ABRIL - MARZO  2016 </t>
  </si>
  <si>
    <t>A        '30-04-2016</t>
  </si>
  <si>
    <t xml:space="preserve">MAYO - ABRIL  2016 </t>
  </si>
  <si>
    <t xml:space="preserve">MAYO  - ABRIL  2016 </t>
  </si>
  <si>
    <t>A        '31-05-2016</t>
  </si>
  <si>
    <t xml:space="preserve">JUNIO - MAYO  2016 </t>
  </si>
  <si>
    <t>A        '30-06-2016</t>
  </si>
  <si>
    <t xml:space="preserve">JULIO - JUNIO 2016 </t>
  </si>
  <si>
    <t xml:space="preserve">JULIO  - JUNIO 2016 </t>
  </si>
  <si>
    <t>A        '31-07-2016</t>
  </si>
  <si>
    <t xml:space="preserve">AGOSTO - JULIO 2016 </t>
  </si>
  <si>
    <t>A        '31-08-2016</t>
  </si>
  <si>
    <t xml:space="preserve">SEPTIEMBRE - AGOSTO 2016 </t>
  </si>
  <si>
    <t>A        '30-09-2016</t>
  </si>
  <si>
    <t xml:space="preserve">OCTUBRE - SEPTIEMBRE 2016 </t>
  </si>
  <si>
    <t>A        '31-10-2016</t>
  </si>
  <si>
    <t xml:space="preserve">NOVIEMBRE - OCTUBRE 2016 </t>
  </si>
  <si>
    <t xml:space="preserve">NOVIEMBRE - OCTUBRE  2016 </t>
  </si>
  <si>
    <t>A        '30-11-2016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</si>
</sst>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\(#,##0.0\ \);\(#,##0.0\)"/>
    <numFmt numFmtId="166" formatCode="#,##0.0"/>
    <numFmt numFmtId="167" formatCode="#,##0.0\ \);\(#,##0.0\)"/>
    <numFmt numFmtId="168" formatCode="#,##0.0_);\(#,##0.0\)"/>
    <numFmt numFmtId="169" formatCode="_(* #,##0.0_);_(* \(#,##0.0\);_(* &quot;-&quot;??_);_(@_)"/>
  </numFmts>
  <fonts count="17" x14ac:knownFonts="1">
    <font>
      <sz val="12"/>
      <name val="Helv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12">
    <xf numFmtId="164" fontId="0" fillId="0" borderId="0"/>
    <xf numFmtId="43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164" fontId="4" fillId="0" borderId="0"/>
    <xf numFmtId="164" fontId="4" fillId="0" borderId="0"/>
    <xf numFmtId="164" fontId="4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9">
    <xf numFmtId="164" fontId="0" fillId="0" borderId="0" xfId="0"/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 applyProtection="1">
      <alignment horizontal="right"/>
    </xf>
    <xf numFmtId="164" fontId="2" fillId="0" borderId="0" xfId="8" applyFont="1" applyAlignment="1" applyProtection="1">
      <alignment horizontal="centerContinuous" vertical="top"/>
    </xf>
    <xf numFmtId="164" fontId="3" fillId="0" borderId="0" xfId="8" applyFont="1" applyAlignment="1">
      <alignment horizontal="centerContinuous" vertical="top"/>
    </xf>
    <xf numFmtId="164" fontId="3" fillId="0" borderId="0" xfId="8" applyFont="1" applyAlignment="1">
      <alignment vertical="top"/>
    </xf>
    <xf numFmtId="164" fontId="3" fillId="0" borderId="0" xfId="8" applyFont="1" applyAlignment="1">
      <alignment horizontal="left" vertical="top"/>
    </xf>
    <xf numFmtId="164" fontId="5" fillId="0" borderId="0" xfId="8" applyFont="1" applyAlignment="1">
      <alignment vertical="top"/>
    </xf>
    <xf numFmtId="164" fontId="3" fillId="0" borderId="0" xfId="8" applyFont="1" applyAlignment="1">
      <alignment horizontal="centerContinuous"/>
    </xf>
    <xf numFmtId="164" fontId="5" fillId="0" borderId="0" xfId="8" applyFont="1"/>
    <xf numFmtId="164" fontId="3" fillId="0" borderId="0" xfId="8" applyFont="1" applyAlignment="1" applyProtection="1">
      <alignment horizontal="left"/>
    </xf>
    <xf numFmtId="164" fontId="2" fillId="0" borderId="0" xfId="8" applyFont="1" applyAlignment="1" applyProtection="1">
      <alignment horizontal="left"/>
    </xf>
    <xf numFmtId="164" fontId="3" fillId="0" borderId="0" xfId="8" applyFont="1"/>
    <xf numFmtId="164" fontId="2" fillId="0" borderId="0" xfId="8" applyFont="1" applyAlignment="1">
      <alignment horizontal="centerContinuous"/>
    </xf>
    <xf numFmtId="164" fontId="7" fillId="0" borderId="0" xfId="8" applyFont="1" applyAlignment="1" applyProtection="1">
      <alignment horizontal="center" vertical="top"/>
    </xf>
    <xf numFmtId="164" fontId="7" fillId="0" borderId="0" xfId="8" applyFont="1" applyAlignment="1">
      <alignment horizontal="centerContinuous" vertical="top"/>
    </xf>
    <xf numFmtId="164" fontId="7" fillId="0" borderId="0" xfId="8" applyFont="1" applyAlignment="1">
      <alignment vertical="top"/>
    </xf>
    <xf numFmtId="164" fontId="3" fillId="0" borderId="0" xfId="7" applyFont="1" applyAlignment="1" applyProtection="1">
      <alignment horizontal="left"/>
    </xf>
    <xf numFmtId="164" fontId="3" fillId="0" borderId="0" xfId="7" applyFont="1"/>
    <xf numFmtId="164" fontId="3" fillId="0" borderId="0" xfId="7" applyFont="1" applyBorder="1" applyAlignment="1" applyProtection="1">
      <alignment horizontal="right"/>
    </xf>
    <xf numFmtId="164" fontId="7" fillId="0" borderId="0" xfId="7" applyFont="1"/>
    <xf numFmtId="166" fontId="8" fillId="0" borderId="0" xfId="7" applyNumberFormat="1" applyFont="1" applyAlignment="1" applyProtection="1">
      <alignment horizontal="right"/>
    </xf>
    <xf numFmtId="164" fontId="5" fillId="0" borderId="0" xfId="7" applyFont="1"/>
    <xf numFmtId="164" fontId="2" fillId="0" borderId="1" xfId="7" applyFont="1" applyBorder="1" applyAlignment="1" applyProtection="1">
      <alignment horizontal="centerContinuous"/>
    </xf>
    <xf numFmtId="164" fontId="2" fillId="0" borderId="2" xfId="7" applyFont="1" applyBorder="1" applyAlignment="1" applyProtection="1">
      <alignment horizontal="centerContinuous"/>
    </xf>
    <xf numFmtId="164" fontId="3" fillId="0" borderId="2" xfId="7" applyFont="1" applyBorder="1" applyAlignment="1">
      <alignment horizontal="centerContinuous"/>
    </xf>
    <xf numFmtId="164" fontId="3" fillId="0" borderId="3" xfId="7" applyFont="1" applyBorder="1" applyAlignment="1">
      <alignment horizontal="centerContinuous"/>
    </xf>
    <xf numFmtId="164" fontId="5" fillId="0" borderId="2" xfId="7" applyFont="1" applyBorder="1"/>
    <xf numFmtId="164" fontId="5" fillId="0" borderId="4" xfId="7" applyFont="1" applyBorder="1"/>
    <xf numFmtId="164" fontId="3" fillId="0" borderId="5" xfId="7" applyFont="1" applyBorder="1"/>
    <xf numFmtId="164" fontId="3" fillId="0" borderId="0" xfId="7" applyFont="1" applyBorder="1"/>
    <xf numFmtId="164" fontId="2" fillId="0" borderId="6" xfId="7" applyFont="1" applyBorder="1" applyAlignment="1" applyProtection="1">
      <alignment horizontal="left"/>
    </xf>
    <xf numFmtId="164" fontId="3" fillId="0" borderId="6" xfId="7" applyFont="1" applyBorder="1"/>
    <xf numFmtId="164" fontId="2" fillId="0" borderId="0" xfId="7" applyFont="1" applyBorder="1" applyAlignment="1">
      <alignment horizontal="center"/>
    </xf>
    <xf numFmtId="164" fontId="3" fillId="0" borderId="7" xfId="7" applyFont="1" applyBorder="1"/>
    <xf numFmtId="164" fontId="5" fillId="0" borderId="0" xfId="7" applyFont="1" applyBorder="1"/>
    <xf numFmtId="164" fontId="2" fillId="0" borderId="8" xfId="7" applyFont="1" applyBorder="1" applyAlignment="1">
      <alignment horizontal="center"/>
    </xf>
    <xf numFmtId="164" fontId="3" fillId="0" borderId="9" xfId="7" applyFont="1" applyBorder="1" applyAlignment="1">
      <alignment vertical="top"/>
    </xf>
    <xf numFmtId="164" fontId="3" fillId="0" borderId="10" xfId="7" applyFont="1" applyBorder="1" applyAlignment="1">
      <alignment vertical="top"/>
    </xf>
    <xf numFmtId="164" fontId="7" fillId="0" borderId="10" xfId="7" applyFont="1" applyBorder="1" applyAlignment="1">
      <alignment horizontal="centerContinuous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10" xfId="7" applyFont="1" applyBorder="1" applyAlignment="1">
      <alignment horizontal="centerContinuous" vertical="top"/>
    </xf>
    <xf numFmtId="164" fontId="3" fillId="0" borderId="11" xfId="7" applyFont="1" applyBorder="1" applyAlignment="1">
      <alignment vertical="top"/>
    </xf>
    <xf numFmtId="164" fontId="7" fillId="0" borderId="10" xfId="7" applyFont="1" applyBorder="1" applyAlignment="1" applyProtection="1">
      <alignment horizontal="centerContinuous" vertical="top"/>
    </xf>
    <xf numFmtId="164" fontId="5" fillId="0" borderId="10" xfId="7" applyFont="1" applyBorder="1" applyAlignment="1">
      <alignment vertical="top"/>
    </xf>
    <xf numFmtId="164" fontId="5" fillId="0" borderId="12" xfId="7" applyFont="1" applyBorder="1" applyAlignment="1">
      <alignment vertical="top"/>
    </xf>
    <xf numFmtId="164" fontId="5" fillId="0" borderId="0" xfId="7" applyFont="1" applyAlignment="1">
      <alignment vertical="top"/>
    </xf>
    <xf numFmtId="166" fontId="3" fillId="0" borderId="0" xfId="7" applyNumberFormat="1" applyFont="1" applyBorder="1"/>
    <xf numFmtId="166" fontId="3" fillId="0" borderId="7" xfId="7" applyNumberFormat="1" applyFont="1" applyBorder="1"/>
    <xf numFmtId="164" fontId="3" fillId="0" borderId="2" xfId="7" applyFont="1" applyBorder="1"/>
    <xf numFmtId="164" fontId="5" fillId="0" borderId="8" xfId="7" applyFont="1" applyBorder="1"/>
    <xf numFmtId="164" fontId="8" fillId="0" borderId="5" xfId="7" applyFont="1" applyBorder="1" applyAlignment="1" applyProtection="1">
      <alignment horizontal="left"/>
    </xf>
    <xf numFmtId="164" fontId="8" fillId="0" borderId="0" xfId="7" applyFont="1" applyBorder="1" applyAlignment="1" applyProtection="1">
      <alignment horizontal="left"/>
    </xf>
    <xf numFmtId="164" fontId="8" fillId="0" borderId="0" xfId="0" applyFont="1" applyBorder="1"/>
    <xf numFmtId="166" fontId="8" fillId="0" borderId="6" xfId="0" applyNumberFormat="1" applyFont="1" applyBorder="1" applyAlignment="1" applyProtection="1"/>
    <xf numFmtId="164" fontId="8" fillId="0" borderId="0" xfId="0" applyFont="1" applyBorder="1" applyAlignment="1" applyProtection="1">
      <alignment horizontal="left"/>
    </xf>
    <xf numFmtId="166" fontId="8" fillId="0" borderId="0" xfId="7" applyNumberFormat="1" applyFont="1" applyBorder="1" applyAlignment="1" applyProtection="1">
      <alignment horizontal="right"/>
    </xf>
    <xf numFmtId="166" fontId="8" fillId="0" borderId="6" xfId="7" applyNumberFormat="1" applyFont="1" applyBorder="1" applyAlignment="1" applyProtection="1">
      <alignment horizontal="right"/>
    </xf>
    <xf numFmtId="166" fontId="8" fillId="0" borderId="7" xfId="7" applyNumberFormat="1" applyFont="1" applyBorder="1"/>
    <xf numFmtId="164" fontId="8" fillId="0" borderId="0" xfId="7" applyFont="1" applyBorder="1" applyAlignment="1">
      <alignment horizontal="right"/>
    </xf>
    <xf numFmtId="166" fontId="8" fillId="0" borderId="13" xfId="7" applyNumberFormat="1" applyFont="1" applyBorder="1"/>
    <xf numFmtId="164" fontId="8" fillId="0" borderId="5" xfId="7" applyFont="1" applyFill="1" applyBorder="1"/>
    <xf numFmtId="164" fontId="8" fillId="0" borderId="0" xfId="7" applyFont="1" applyFill="1" applyBorder="1"/>
    <xf numFmtId="168" fontId="8" fillId="0" borderId="0" xfId="0" applyNumberFormat="1" applyFont="1" applyBorder="1" applyAlignment="1" applyProtection="1">
      <alignment horizontal="left"/>
    </xf>
    <xf numFmtId="167" fontId="8" fillId="0" borderId="0" xfId="7" applyNumberFormat="1" applyFont="1" applyBorder="1" applyAlignment="1" applyProtection="1">
      <alignment horizontal="right"/>
    </xf>
    <xf numFmtId="164" fontId="8" fillId="0" borderId="0" xfId="7" applyFont="1" applyBorder="1"/>
    <xf numFmtId="166" fontId="8" fillId="0" borderId="8" xfId="7" applyNumberFormat="1" applyFont="1" applyBorder="1"/>
    <xf numFmtId="164" fontId="8" fillId="0" borderId="5" xfId="7" applyFont="1" applyBorder="1"/>
    <xf numFmtId="166" fontId="8" fillId="0" borderId="0" xfId="7" applyNumberFormat="1" applyFont="1" applyBorder="1"/>
    <xf numFmtId="164" fontId="8" fillId="0" borderId="0" xfId="7" applyFont="1" applyBorder="1" applyAlignment="1" applyProtection="1">
      <alignment horizontal="right"/>
    </xf>
    <xf numFmtId="164" fontId="9" fillId="0" borderId="5" xfId="7" applyFont="1" applyBorder="1" applyAlignment="1" applyProtection="1">
      <alignment horizontal="left"/>
    </xf>
    <xf numFmtId="164" fontId="9" fillId="0" borderId="0" xfId="7" applyFont="1" applyBorder="1" applyAlignment="1" applyProtection="1">
      <alignment horizontal="left"/>
    </xf>
    <xf numFmtId="164" fontId="9" fillId="0" borderId="0" xfId="0" applyFont="1" applyBorder="1"/>
    <xf numFmtId="166" fontId="9" fillId="0" borderId="0" xfId="0" applyNumberFormat="1" applyFont="1" applyBorder="1" applyAlignment="1" applyProtection="1">
      <alignment horizontal="right"/>
    </xf>
    <xf numFmtId="166" fontId="9" fillId="0" borderId="0" xfId="7" applyNumberFormat="1" applyFont="1" applyBorder="1" applyAlignment="1" applyProtection="1">
      <alignment horizontal="right"/>
    </xf>
    <xf numFmtId="166" fontId="9" fillId="0" borderId="7" xfId="7" applyNumberFormat="1" applyFont="1" applyBorder="1"/>
    <xf numFmtId="166" fontId="8" fillId="0" borderId="6" xfId="0" applyNumberFormat="1" applyFont="1" applyBorder="1" applyAlignment="1" applyProtection="1">
      <alignment horizontal="right"/>
    </xf>
    <xf numFmtId="166" fontId="8" fillId="0" borderId="0" xfId="0" applyNumberFormat="1" applyFont="1" applyBorder="1" applyAlignment="1" applyProtection="1">
      <alignment horizontal="right"/>
    </xf>
    <xf numFmtId="164" fontId="8" fillId="0" borderId="5" xfId="7" applyFont="1" applyFill="1" applyBorder="1" applyAlignment="1" applyProtection="1">
      <alignment horizontal="left"/>
    </xf>
    <xf numFmtId="164" fontId="8" fillId="0" borderId="0" xfId="7" applyFont="1" applyFill="1" applyBorder="1" applyAlignment="1" applyProtection="1">
      <alignment horizontal="left"/>
    </xf>
    <xf numFmtId="39" fontId="8" fillId="0" borderId="0" xfId="0" applyNumberFormat="1" applyFont="1" applyBorder="1"/>
    <xf numFmtId="164" fontId="10" fillId="0" borderId="0" xfId="7" applyFont="1" applyBorder="1"/>
    <xf numFmtId="168" fontId="8" fillId="0" borderId="0" xfId="0" applyNumberFormat="1" applyFont="1" applyBorder="1"/>
    <xf numFmtId="168" fontId="8" fillId="0" borderId="0" xfId="7" applyNumberFormat="1" applyFont="1" applyBorder="1" applyAlignment="1" applyProtection="1">
      <alignment horizontal="left"/>
    </xf>
    <xf numFmtId="164" fontId="8" fillId="0" borderId="9" xfId="7" applyFont="1" applyBorder="1"/>
    <xf numFmtId="164" fontId="8" fillId="0" borderId="10" xfId="7" applyFont="1" applyBorder="1"/>
    <xf numFmtId="166" fontId="8" fillId="0" borderId="10" xfId="7" applyNumberFormat="1" applyFont="1" applyBorder="1"/>
    <xf numFmtId="166" fontId="8" fillId="0" borderId="11" xfId="7" applyNumberFormat="1" applyFont="1" applyBorder="1"/>
    <xf numFmtId="164" fontId="8" fillId="0" borderId="10" xfId="7" applyFont="1" applyBorder="1" applyAlignment="1">
      <alignment horizontal="right"/>
    </xf>
    <xf numFmtId="164" fontId="5" fillId="0" borderId="10" xfId="7" applyFont="1" applyBorder="1"/>
    <xf numFmtId="164" fontId="5" fillId="0" borderId="12" xfId="7" applyFont="1" applyBorder="1"/>
    <xf numFmtId="166" fontId="8" fillId="0" borderId="14" xfId="7" applyNumberFormat="1" applyFont="1" applyBorder="1"/>
    <xf numFmtId="166" fontId="8" fillId="0" borderId="0" xfId="7" applyNumberFormat="1" applyFont="1" applyBorder="1" applyAlignment="1" applyProtection="1">
      <alignment horizontal="left"/>
    </xf>
    <xf numFmtId="164" fontId="8" fillId="0" borderId="15" xfId="7" applyFont="1" applyBorder="1"/>
    <xf numFmtId="164" fontId="8" fillId="0" borderId="12" xfId="7" applyFont="1" applyBorder="1"/>
    <xf numFmtId="164" fontId="2" fillId="0" borderId="0" xfId="9" applyFont="1" applyAlignment="1" applyProtection="1">
      <alignment horizontal="left"/>
    </xf>
    <xf numFmtId="4" fontId="3" fillId="0" borderId="0" xfId="9" applyNumberFormat="1" applyFont="1"/>
    <xf numFmtId="164" fontId="3" fillId="0" borderId="0" xfId="9" applyFont="1"/>
    <xf numFmtId="164" fontId="2" fillId="0" borderId="0" xfId="9" applyFont="1" applyAlignment="1">
      <alignment horizontal="right"/>
    </xf>
    <xf numFmtId="164" fontId="5" fillId="0" borderId="0" xfId="0" applyFont="1"/>
    <xf numFmtId="164" fontId="5" fillId="0" borderId="0" xfId="0" applyFont="1" applyBorder="1"/>
    <xf numFmtId="164" fontId="12" fillId="0" borderId="0" xfId="9" applyFont="1" applyAlignment="1" applyProtection="1">
      <alignment horizontal="centerContinuous"/>
    </xf>
    <xf numFmtId="4" fontId="3" fillId="0" borderId="0" xfId="9" applyNumberFormat="1" applyFont="1" applyAlignment="1">
      <alignment horizontal="centerContinuous"/>
    </xf>
    <xf numFmtId="164" fontId="3" fillId="0" borderId="0" xfId="9" applyFont="1" applyAlignment="1">
      <alignment horizontal="centerContinuous"/>
    </xf>
    <xf numFmtId="164" fontId="6" fillId="0" borderId="0" xfId="9" applyFont="1" applyAlignment="1" applyProtection="1">
      <alignment horizontal="centerContinuous"/>
    </xf>
    <xf numFmtId="4" fontId="13" fillId="0" borderId="0" xfId="9" applyNumberFormat="1" applyFont="1" applyAlignment="1">
      <alignment horizontal="centerContinuous"/>
    </xf>
    <xf numFmtId="164" fontId="13" fillId="0" borderId="0" xfId="9" applyFont="1" applyAlignment="1">
      <alignment horizontal="centerContinuous"/>
    </xf>
    <xf numFmtId="164" fontId="13" fillId="0" borderId="0" xfId="0" applyFont="1"/>
    <xf numFmtId="164" fontId="13" fillId="0" borderId="0" xfId="0" applyFont="1" applyBorder="1"/>
    <xf numFmtId="164" fontId="5" fillId="0" borderId="0" xfId="0" applyFont="1" applyBorder="1" applyAlignment="1" applyProtection="1">
      <alignment horizontal="centerContinuous"/>
    </xf>
    <xf numFmtId="4" fontId="3" fillId="0" borderId="0" xfId="0" applyNumberFormat="1" applyFont="1" applyBorder="1" applyAlignment="1">
      <alignment horizontal="centerContinuous"/>
    </xf>
    <xf numFmtId="164" fontId="3" fillId="0" borderId="0" xfId="0" applyFont="1" applyBorder="1" applyAlignment="1">
      <alignment horizontal="centerContinuous"/>
    </xf>
    <xf numFmtId="164" fontId="5" fillId="0" borderId="0" xfId="0" applyFont="1" applyBorder="1" applyAlignment="1">
      <alignment horizontal="centerContinuous"/>
    </xf>
    <xf numFmtId="164" fontId="3" fillId="0" borderId="0" xfId="0" applyFont="1"/>
    <xf numFmtId="4" fontId="3" fillId="0" borderId="0" xfId="0" applyNumberFormat="1" applyFont="1"/>
    <xf numFmtId="164" fontId="3" fillId="0" borderId="0" xfId="0" applyFont="1" applyAlignment="1" applyProtection="1">
      <alignment horizontal="right"/>
    </xf>
    <xf numFmtId="164" fontId="2" fillId="0" borderId="1" xfId="0" applyFont="1" applyBorder="1" applyAlignment="1" applyProtection="1">
      <alignment horizontal="centerContinuous"/>
    </xf>
    <xf numFmtId="164" fontId="2" fillId="0" borderId="2" xfId="0" applyFont="1" applyBorder="1" applyAlignment="1" applyProtection="1">
      <alignment horizontal="centerContinuous"/>
    </xf>
    <xf numFmtId="4" fontId="2" fillId="0" borderId="2" xfId="0" applyNumberFormat="1" applyFont="1" applyBorder="1" applyAlignment="1">
      <alignment horizontal="centerContinuous"/>
    </xf>
    <xf numFmtId="4" fontId="3" fillId="0" borderId="2" xfId="0" applyNumberFormat="1" applyFont="1" applyBorder="1" applyAlignment="1">
      <alignment horizontal="centerContinuous"/>
    </xf>
    <xf numFmtId="164" fontId="3" fillId="0" borderId="2" xfId="0" applyFont="1" applyBorder="1" applyAlignment="1">
      <alignment horizontal="centerContinuous"/>
    </xf>
    <xf numFmtId="164" fontId="3" fillId="0" borderId="2" xfId="0" applyFont="1" applyBorder="1"/>
    <xf numFmtId="164" fontId="3" fillId="0" borderId="4" xfId="0" applyFont="1" applyBorder="1"/>
    <xf numFmtId="164" fontId="3" fillId="0" borderId="5" xfId="0" applyFont="1" applyBorder="1"/>
    <xf numFmtId="164" fontId="3" fillId="0" borderId="0" xfId="0" applyFont="1" applyBorder="1"/>
    <xf numFmtId="4" fontId="3" fillId="0" borderId="0" xfId="0" applyNumberFormat="1" applyFont="1" applyBorder="1"/>
    <xf numFmtId="164" fontId="3" fillId="0" borderId="8" xfId="0" applyFont="1" applyBorder="1"/>
    <xf numFmtId="164" fontId="2" fillId="0" borderId="0" xfId="0" applyFont="1" applyBorder="1" applyAlignment="1" applyProtection="1">
      <alignment horizontal="right"/>
    </xf>
    <xf numFmtId="15" fontId="14" fillId="0" borderId="0" xfId="0" quotePrefix="1" applyNumberFormat="1" applyFont="1" applyFill="1" applyBorder="1" applyAlignment="1" applyProtection="1">
      <alignment horizontal="centerContinuous"/>
      <protection hidden="1"/>
    </xf>
    <xf numFmtId="4" fontId="2" fillId="0" borderId="0" xfId="0" applyNumberFormat="1" applyFont="1" applyBorder="1" applyAlignment="1">
      <alignment horizontal="right"/>
    </xf>
    <xf numFmtId="15" fontId="14" fillId="0" borderId="0" xfId="0" applyNumberFormat="1" applyFont="1" applyFill="1" applyBorder="1" applyAlignment="1" applyProtection="1">
      <alignment horizontal="centerContinuous"/>
      <protection hidden="1"/>
    </xf>
    <xf numFmtId="164" fontId="2" fillId="0" borderId="0" xfId="0" applyFont="1" applyBorder="1"/>
    <xf numFmtId="164" fontId="3" fillId="0" borderId="5" xfId="0" applyFont="1" applyBorder="1" applyAlignment="1">
      <alignment vertical="top"/>
    </xf>
    <xf numFmtId="164" fontId="3" fillId="0" borderId="0" xfId="0" applyFont="1" applyBorder="1" applyAlignment="1">
      <alignment vertical="top"/>
    </xf>
    <xf numFmtId="4" fontId="3" fillId="0" borderId="0" xfId="0" applyNumberFormat="1" applyFont="1" applyBorder="1" applyAlignment="1" applyProtection="1">
      <alignment horizontal="center" vertical="top"/>
    </xf>
    <xf numFmtId="4" fontId="3" fillId="0" borderId="0" xfId="0" applyNumberFormat="1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164" fontId="3" fillId="0" borderId="0" xfId="0" applyFont="1" applyBorder="1" applyAlignment="1" applyProtection="1">
      <alignment horizontal="center" vertical="top"/>
    </xf>
    <xf numFmtId="164" fontId="3" fillId="0" borderId="0" xfId="0" applyFont="1" applyBorder="1" applyAlignment="1">
      <alignment horizontal="center" vertical="top"/>
    </xf>
    <xf numFmtId="164" fontId="3" fillId="0" borderId="8" xfId="0" applyFont="1" applyBorder="1" applyAlignment="1">
      <alignment vertical="top"/>
    </xf>
    <xf numFmtId="164" fontId="7" fillId="0" borderId="0" xfId="0" applyFont="1" applyAlignment="1">
      <alignment vertical="top"/>
    </xf>
    <xf numFmtId="164" fontId="7" fillId="0" borderId="0" xfId="0" applyFont="1" applyBorder="1" applyAlignment="1">
      <alignment vertical="top"/>
    </xf>
    <xf numFmtId="164" fontId="3" fillId="0" borderId="5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left"/>
    </xf>
    <xf numFmtId="166" fontId="3" fillId="0" borderId="6" xfId="0" applyNumberFormat="1" applyFont="1" applyBorder="1" applyAlignment="1" applyProtection="1">
      <alignment horizontal="right"/>
    </xf>
    <xf numFmtId="166" fontId="3" fillId="0" borderId="8" xfId="0" applyNumberFormat="1" applyFont="1" applyBorder="1" applyAlignment="1" applyProtection="1">
      <alignment horizontal="right"/>
    </xf>
    <xf numFmtId="164" fontId="2" fillId="0" borderId="5" xfId="0" applyFont="1" applyBorder="1" applyAlignment="1" applyProtection="1">
      <alignment horizontal="left"/>
    </xf>
    <xf numFmtId="164" fontId="2" fillId="0" borderId="0" xfId="0" applyFont="1" applyBorder="1" applyAlignment="1" applyProtection="1">
      <alignment horizontal="left"/>
    </xf>
    <xf numFmtId="166" fontId="2" fillId="0" borderId="6" xfId="0" applyNumberFormat="1" applyFont="1" applyBorder="1" applyAlignment="1" applyProtection="1">
      <alignment horizontal="right"/>
    </xf>
    <xf numFmtId="164" fontId="15" fillId="0" borderId="0" xfId="0" applyFont="1"/>
    <xf numFmtId="164" fontId="3" fillId="0" borderId="5" xfId="0" applyFont="1" applyFill="1" applyBorder="1" applyAlignment="1" applyProtection="1">
      <alignment horizontal="left"/>
    </xf>
    <xf numFmtId="164" fontId="2" fillId="0" borderId="0" xfId="0" applyFont="1" applyFill="1" applyBorder="1" applyAlignment="1" applyProtection="1">
      <alignment horizontal="left"/>
    </xf>
    <xf numFmtId="164" fontId="3" fillId="0" borderId="16" xfId="0" applyFont="1" applyBorder="1"/>
    <xf numFmtId="164" fontId="3" fillId="0" borderId="17" xfId="0" applyFont="1" applyBorder="1"/>
    <xf numFmtId="166" fontId="3" fillId="0" borderId="17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3" fillId="0" borderId="10" xfId="0" applyFont="1" applyBorder="1"/>
    <xf numFmtId="166" fontId="3" fillId="0" borderId="10" xfId="0" applyNumberFormat="1" applyFont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/>
    </xf>
    <xf numFmtId="4" fontId="5" fillId="0" borderId="0" xfId="0" applyNumberFormat="1" applyFont="1"/>
    <xf numFmtId="167" fontId="8" fillId="0" borderId="6" xfId="0" applyNumberFormat="1" applyFont="1" applyBorder="1" applyAlignment="1" applyProtection="1">
      <alignment horizontal="right"/>
    </xf>
    <xf numFmtId="165" fontId="8" fillId="0" borderId="0" xfId="0" applyNumberFormat="1" applyFont="1" applyBorder="1" applyAlignment="1" applyProtection="1">
      <alignment horizontal="right"/>
    </xf>
    <xf numFmtId="167" fontId="8" fillId="0" borderId="0" xfId="0" applyNumberFormat="1" applyFont="1" applyBorder="1" applyAlignment="1" applyProtection="1">
      <alignment horizontal="right"/>
    </xf>
    <xf numFmtId="165" fontId="8" fillId="0" borderId="6" xfId="0" applyNumberFormat="1" applyFont="1" applyBorder="1" applyAlignment="1" applyProtection="1"/>
    <xf numFmtId="169" fontId="5" fillId="0" borderId="0" xfId="1" applyNumberFormat="1" applyFont="1"/>
    <xf numFmtId="164" fontId="8" fillId="0" borderId="5" xfId="7" applyFont="1" applyFill="1" applyBorder="1" applyAlignment="1" applyProtection="1">
      <alignment horizontal="left" indent="1"/>
    </xf>
    <xf numFmtId="164" fontId="3" fillId="0" borderId="5" xfId="0" applyFont="1" applyBorder="1" applyAlignment="1" applyProtection="1">
      <alignment horizontal="left" indent="1"/>
    </xf>
    <xf numFmtId="168" fontId="3" fillId="0" borderId="6" xfId="0" applyNumberFormat="1" applyFont="1" applyBorder="1" applyAlignment="1" applyProtection="1">
      <alignment horizontal="right"/>
    </xf>
    <xf numFmtId="168" fontId="3" fillId="0" borderId="0" xfId="0" applyNumberFormat="1" applyFont="1" applyBorder="1" applyAlignment="1" applyProtection="1">
      <alignment horizontal="right"/>
    </xf>
    <xf numFmtId="168" fontId="3" fillId="0" borderId="0" xfId="0" applyNumberFormat="1" applyFont="1" applyBorder="1" applyAlignment="1">
      <alignment horizontal="right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6" fontId="8" fillId="0" borderId="6" xfId="7" applyNumberFormat="1" applyFont="1" applyFill="1" applyBorder="1" applyAlignment="1" applyProtection="1">
      <alignment horizontal="right"/>
    </xf>
    <xf numFmtId="164" fontId="3" fillId="0" borderId="0" xfId="8" applyFont="1" applyAlignment="1">
      <alignment horizontal="left" vertical="top"/>
    </xf>
    <xf numFmtId="164" fontId="7" fillId="0" borderId="10" xfId="7" applyFont="1" applyBorder="1" applyAlignment="1" applyProtection="1">
      <alignment horizontal="center" vertical="top"/>
    </xf>
    <xf numFmtId="164" fontId="6" fillId="0" borderId="0" xfId="9" applyFont="1" applyAlignment="1" applyProtection="1">
      <alignment horizontal="center"/>
    </xf>
    <xf numFmtId="164" fontId="11" fillId="0" borderId="5" xfId="7" applyFont="1" applyBorder="1" applyAlignment="1" applyProtection="1">
      <alignment horizontal="center"/>
    </xf>
    <xf numFmtId="164" fontId="11" fillId="0" borderId="0" xfId="7" applyFont="1" applyBorder="1" applyAlignment="1" applyProtection="1">
      <alignment horizontal="center"/>
    </xf>
    <xf numFmtId="164" fontId="11" fillId="0" borderId="8" xfId="7" applyFont="1" applyBorder="1" applyAlignment="1" applyProtection="1">
      <alignment horizontal="center"/>
    </xf>
    <xf numFmtId="164" fontId="3" fillId="0" borderId="0" xfId="8" applyFont="1" applyAlignment="1">
      <alignment horizontal="left" vertical="top"/>
    </xf>
    <xf numFmtId="164" fontId="3" fillId="0" borderId="0" xfId="8" applyFont="1" applyAlignment="1" applyProtection="1">
      <alignment horizontal="center"/>
    </xf>
    <xf numFmtId="164" fontId="7" fillId="0" borderId="10" xfId="7" applyFont="1" applyBorder="1" applyAlignment="1" applyProtection="1">
      <alignment horizontal="center" vertical="top"/>
    </xf>
    <xf numFmtId="164" fontId="6" fillId="0" borderId="0" xfId="8" applyFont="1" applyAlignment="1" applyProtection="1">
      <alignment horizontal="center"/>
    </xf>
  </cellXfs>
  <cellStyles count="12">
    <cellStyle name="Millares" xfId="1" builtinId="3"/>
    <cellStyle name="Millares [0] 2" xfId="2"/>
    <cellStyle name="Millares 2" xfId="3"/>
    <cellStyle name="Normal" xfId="0" builtinId="0"/>
    <cellStyle name="Normal 2" xfId="4"/>
    <cellStyle name="Normal 3" xfId="5"/>
    <cellStyle name="Normal 4" xfId="6"/>
    <cellStyle name="Normal_BALANCE_PUBLICACON" xfId="7"/>
    <cellStyle name="Normal_bce presentacion" xfId="8"/>
    <cellStyle name="Normal_pyg presentacion" xfId="9"/>
    <cellStyle name="Porcentaje 2" xfId="10"/>
    <cellStyle name="Porcentaje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worksheet" Target="worksheets/sheet15.xml"/>
  <Relationship Id="rId16" Type="http://schemas.openxmlformats.org/officeDocument/2006/relationships/worksheet" Target="worksheets/sheet16.xml"/>
  <Relationship Id="rId17" Type="http://schemas.openxmlformats.org/officeDocument/2006/relationships/worksheet" Target="worksheets/sheet17.xml"/>
  <Relationship Id="rId18" Type="http://schemas.openxmlformats.org/officeDocument/2006/relationships/worksheet" Target="worksheets/sheet18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22" Type="http://schemas.openxmlformats.org/officeDocument/2006/relationships/worksheet" Target="worksheets/sheet22.xml"/>
  <Relationship Id="rId23" Type="http://schemas.openxmlformats.org/officeDocument/2006/relationships/externalLink" Target="externalLinks/externalLink1.xml"/>
  <Relationship Id="rId24" Type="http://schemas.openxmlformats.org/officeDocument/2006/relationships/externalLink" Target="externalLinks/externalLink2.xml"/>
  <Relationship Id="rId25" Type="http://schemas.openxmlformats.org/officeDocument/2006/relationships/externalLink" Target="externalLinks/externalLink3.xml"/>
  <Relationship Id="rId26" Type="http://schemas.openxmlformats.org/officeDocument/2006/relationships/externalLink" Target="externalLinks/externalLink4.xml"/>
  <Relationship Id="rId27" Type="http://schemas.openxmlformats.org/officeDocument/2006/relationships/theme" Target="theme/theme1.xml"/>
  <Relationship Id="rId28" Type="http://schemas.openxmlformats.org/officeDocument/2006/relationships/styles" Target="styles.xml"/>
  <Relationship Id="rId29" Type="http://schemas.openxmlformats.org/officeDocument/2006/relationships/sharedStrings" Target="sharedStrings.xml"/>
  <Relationship Id="rId3" Type="http://schemas.openxmlformats.org/officeDocument/2006/relationships/worksheet" Target="worksheets/sheet3.xml"/>
  <Relationship Id="rId30" Type="http://schemas.openxmlformats.org/officeDocument/2006/relationships/calcChain" Target="calcChain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7725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7726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7727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7728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7729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558800"/>
          <a:ext cx="2025650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3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74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508952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08952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508952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508952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421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2422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2423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RESPALDO/DIRECCION%20DE%20CONTABILIDAD/ICETEX%202016/BALANCES%20DE%20PUBLICACION/BALANCE_PUBLICACION_JULIO%202016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RESPALDO/DIRECCION%20DE%20CONTABILIDAD/ICETEX%202016/BALANCES%20DE%20PUBLICACION/BALANCE_PUBLICACION_AGOSTO%202016.xlsx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RESPALDO/DIRECCION%20DE%20CONTABILIDAD/ICETEX%202016/BALANCES%20DE%20PUBLICACION/BALANCE_PUBLICACION_SEPTIEMBRE%202016.xlsx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RESPALDO/DIRECCION%20DE%20CONTABILIDAD/ICETEX%202016/BALANCES%20DE%20PUBLICACION/BALANCE_PUBLICACION_OCTUBRE%202016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46">
          <cell r="E46">
            <v>138.4</v>
          </cell>
        </row>
        <row r="48">
          <cell r="E48">
            <v>124.6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32723</v>
          </cell>
        </row>
        <row r="17">
          <cell r="C17">
            <v>1178.3</v>
          </cell>
        </row>
        <row r="18">
          <cell r="C18">
            <v>3109.7</v>
          </cell>
        </row>
        <row r="19">
          <cell r="C19">
            <v>-1655.2</v>
          </cell>
        </row>
        <row r="22">
          <cell r="C22">
            <v>5502.3</v>
          </cell>
        </row>
        <row r="23">
          <cell r="C23">
            <v>19.899999999999999</v>
          </cell>
        </row>
        <row r="24">
          <cell r="C24">
            <v>-1516.3</v>
          </cell>
        </row>
        <row r="31">
          <cell r="C31">
            <v>0</v>
          </cell>
        </row>
        <row r="32">
          <cell r="C32">
            <v>0</v>
          </cell>
        </row>
        <row r="35">
          <cell r="C35">
            <v>1456.8</v>
          </cell>
        </row>
        <row r="36">
          <cell r="C36">
            <v>6204.2</v>
          </cell>
        </row>
        <row r="42">
          <cell r="C42">
            <v>18285.5</v>
          </cell>
        </row>
        <row r="43">
          <cell r="C43">
            <v>496.7</v>
          </cell>
        </row>
        <row r="44">
          <cell r="C44">
            <v>0.4</v>
          </cell>
        </row>
        <row r="46">
          <cell r="E46">
            <v>170.4</v>
          </cell>
        </row>
        <row r="48">
          <cell r="E48">
            <v>146.19999999999999</v>
          </cell>
        </row>
        <row r="53">
          <cell r="C53">
            <v>4854.3</v>
          </cell>
        </row>
        <row r="56">
          <cell r="C56">
            <v>74.400000000000006</v>
          </cell>
        </row>
      </sheetData>
      <sheetData sheetId="3">
        <row r="12">
          <cell r="D12">
            <v>157596.20000000001</v>
          </cell>
        </row>
        <row r="13">
          <cell r="D13">
            <v>-64.400000000000006</v>
          </cell>
          <cell r="I13">
            <v>151454.20000000001</v>
          </cell>
        </row>
        <row r="16">
          <cell r="I16">
            <v>892524</v>
          </cell>
        </row>
        <row r="18">
          <cell r="C18">
            <v>157590.79999999999</v>
          </cell>
        </row>
        <row r="19">
          <cell r="I19">
            <v>24460.400000000001</v>
          </cell>
        </row>
        <row r="20">
          <cell r="I20">
            <v>0</v>
          </cell>
        </row>
        <row r="21">
          <cell r="I21">
            <v>17048</v>
          </cell>
        </row>
        <row r="22">
          <cell r="C22">
            <v>3488721.83617712</v>
          </cell>
        </row>
        <row r="23">
          <cell r="C23">
            <v>3794577.8917531399</v>
          </cell>
          <cell r="J23">
            <v>1856.3</v>
          </cell>
        </row>
        <row r="24">
          <cell r="C24">
            <v>93187.070683509999</v>
          </cell>
        </row>
        <row r="25">
          <cell r="C25">
            <v>40865.449007230003</v>
          </cell>
        </row>
        <row r="26">
          <cell r="C26">
            <v>110787.96903950001</v>
          </cell>
          <cell r="I26">
            <v>277.2</v>
          </cell>
        </row>
        <row r="27">
          <cell r="C27">
            <v>99692.955693740005</v>
          </cell>
          <cell r="I27">
            <v>268705.2</v>
          </cell>
        </row>
        <row r="28">
          <cell r="C28">
            <v>-650389.5</v>
          </cell>
          <cell r="I28">
            <v>193465.3</v>
          </cell>
        </row>
        <row r="30">
          <cell r="C30">
            <v>0</v>
          </cell>
        </row>
        <row r="31">
          <cell r="C31">
            <v>0</v>
          </cell>
          <cell r="I31">
            <v>1842</v>
          </cell>
        </row>
        <row r="32">
          <cell r="C32">
            <v>0</v>
          </cell>
          <cell r="I32">
            <v>1148.5999999999999</v>
          </cell>
        </row>
        <row r="33">
          <cell r="I33">
            <v>9222</v>
          </cell>
        </row>
        <row r="34">
          <cell r="C34">
            <v>0</v>
          </cell>
        </row>
        <row r="37">
          <cell r="C37">
            <v>7573.1</v>
          </cell>
        </row>
        <row r="38">
          <cell r="C38">
            <v>6814.7</v>
          </cell>
        </row>
        <row r="39">
          <cell r="C39">
            <v>0</v>
          </cell>
        </row>
        <row r="40">
          <cell r="C40">
            <v>6709.5</v>
          </cell>
        </row>
        <row r="41">
          <cell r="C41">
            <v>-10501.5</v>
          </cell>
        </row>
        <row r="44">
          <cell r="C44">
            <v>2135.23</v>
          </cell>
        </row>
        <row r="45">
          <cell r="C45">
            <v>-1733</v>
          </cell>
          <cell r="I45">
            <v>934945.4</v>
          </cell>
        </row>
        <row r="48">
          <cell r="C48">
            <v>11940.4</v>
          </cell>
        </row>
        <row r="49">
          <cell r="C49">
            <v>3305.1</v>
          </cell>
          <cell r="I49">
            <v>560129.19999999995</v>
          </cell>
        </row>
        <row r="50">
          <cell r="C50">
            <v>6902.6</v>
          </cell>
        </row>
        <row r="51">
          <cell r="C51">
            <v>392.6</v>
          </cell>
        </row>
        <row r="52">
          <cell r="C52">
            <v>-9369.2999999999993</v>
          </cell>
        </row>
        <row r="53">
          <cell r="C53">
            <v>-549.4</v>
          </cell>
        </row>
        <row r="54">
          <cell r="I54">
            <v>9412.4</v>
          </cell>
        </row>
        <row r="55">
          <cell r="I55">
            <v>100635.21</v>
          </cell>
        </row>
        <row r="56">
          <cell r="C56">
            <v>1583.5</v>
          </cell>
          <cell r="I56">
            <v>1110.0999999999999</v>
          </cell>
        </row>
        <row r="57">
          <cell r="C57">
            <v>1582.8</v>
          </cell>
        </row>
        <row r="58">
          <cell r="C58">
            <v>-1.4</v>
          </cell>
        </row>
        <row r="60">
          <cell r="J60">
            <v>610952.98</v>
          </cell>
        </row>
        <row r="62">
          <cell r="C62">
            <v>9412.4</v>
          </cell>
          <cell r="J62">
            <v>60853.2</v>
          </cell>
        </row>
        <row r="69">
          <cell r="D69">
            <v>9611.1</v>
          </cell>
        </row>
        <row r="70">
          <cell r="I70">
            <v>9611.1</v>
          </cell>
        </row>
        <row r="73">
          <cell r="C73">
            <v>235754.2</v>
          </cell>
        </row>
        <row r="75">
          <cell r="D75">
            <v>5166925.4000000004</v>
          </cell>
        </row>
        <row r="77">
          <cell r="D77">
            <v>7523275.5</v>
          </cell>
        </row>
        <row r="79">
          <cell r="D79">
            <v>12935566.199999999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52437</v>
          </cell>
        </row>
        <row r="17">
          <cell r="C17">
            <v>1062.3</v>
          </cell>
        </row>
        <row r="18">
          <cell r="C18">
            <v>16354.8</v>
          </cell>
        </row>
        <row r="19">
          <cell r="C19">
            <v>-414.4</v>
          </cell>
        </row>
        <row r="22">
          <cell r="C22">
            <v>5649.2</v>
          </cell>
        </row>
        <row r="23">
          <cell r="C23">
            <v>26.9</v>
          </cell>
        </row>
        <row r="24">
          <cell r="C24">
            <v>-291.7</v>
          </cell>
        </row>
        <row r="31">
          <cell r="C31">
            <v>0</v>
          </cell>
        </row>
        <row r="32">
          <cell r="C32">
            <v>0</v>
          </cell>
        </row>
        <row r="35">
          <cell r="C35">
            <v>1497.7</v>
          </cell>
        </row>
        <row r="36">
          <cell r="C36">
            <v>7742.3</v>
          </cell>
        </row>
        <row r="42">
          <cell r="C42">
            <v>26439.4</v>
          </cell>
        </row>
        <row r="43">
          <cell r="C43">
            <v>132.5</v>
          </cell>
        </row>
        <row r="44">
          <cell r="C44">
            <v>-10.4</v>
          </cell>
        </row>
        <row r="46">
          <cell r="E46">
            <v>141.80000000000001</v>
          </cell>
        </row>
        <row r="48">
          <cell r="E48">
            <v>90.2</v>
          </cell>
        </row>
        <row r="53">
          <cell r="C53">
            <v>2456.6</v>
          </cell>
        </row>
        <row r="56">
          <cell r="C56">
            <v>543.5</v>
          </cell>
        </row>
      </sheetData>
      <sheetData sheetId="3">
        <row r="12">
          <cell r="D12">
            <v>211683.8</v>
          </cell>
        </row>
        <row r="13">
          <cell r="D13">
            <v>-34.700000000000003</v>
          </cell>
          <cell r="I13">
            <v>153277</v>
          </cell>
        </row>
        <row r="16">
          <cell r="I16">
            <v>936311.4</v>
          </cell>
        </row>
        <row r="18">
          <cell r="C18">
            <v>136682.6</v>
          </cell>
        </row>
        <row r="19">
          <cell r="I19">
            <v>30109.5</v>
          </cell>
        </row>
        <row r="20">
          <cell r="I20">
            <v>0</v>
          </cell>
        </row>
        <row r="21">
          <cell r="I21">
            <v>20629</v>
          </cell>
        </row>
        <row r="22">
          <cell r="C22">
            <v>3491898.5</v>
          </cell>
        </row>
        <row r="23">
          <cell r="C23">
            <v>3803252.1</v>
          </cell>
          <cell r="J23">
            <v>1851.9</v>
          </cell>
        </row>
        <row r="24">
          <cell r="C24">
            <v>111491.3</v>
          </cell>
        </row>
        <row r="25">
          <cell r="C25">
            <v>41025.599999999999</v>
          </cell>
        </row>
        <row r="26">
          <cell r="C26">
            <v>108459.3</v>
          </cell>
          <cell r="I26">
            <v>207.5</v>
          </cell>
        </row>
        <row r="27">
          <cell r="C27">
            <v>104503.2</v>
          </cell>
          <cell r="I27">
            <v>231142.2</v>
          </cell>
        </row>
        <row r="28">
          <cell r="C28">
            <v>-676833</v>
          </cell>
          <cell r="I28">
            <v>195162.9</v>
          </cell>
        </row>
        <row r="30">
          <cell r="C30">
            <v>0</v>
          </cell>
        </row>
        <row r="31">
          <cell r="C31">
            <v>0</v>
          </cell>
          <cell r="I31">
            <v>2073.9</v>
          </cell>
        </row>
        <row r="32">
          <cell r="C32">
            <v>0</v>
          </cell>
          <cell r="I32">
            <v>1146.4000000000001</v>
          </cell>
        </row>
        <row r="33">
          <cell r="I33">
            <v>10442.200000000001</v>
          </cell>
        </row>
        <row r="34">
          <cell r="C34">
            <v>0</v>
          </cell>
        </row>
        <row r="37">
          <cell r="C37">
            <v>7955.4</v>
          </cell>
        </row>
        <row r="38">
          <cell r="C38">
            <v>6278.6</v>
          </cell>
        </row>
        <row r="39">
          <cell r="C39">
            <v>0</v>
          </cell>
        </row>
        <row r="40">
          <cell r="C40">
            <v>21298.3</v>
          </cell>
        </row>
        <row r="41">
          <cell r="C41">
            <v>-10629.9</v>
          </cell>
        </row>
        <row r="44">
          <cell r="C44">
            <v>2135.23</v>
          </cell>
        </row>
        <row r="45">
          <cell r="C45">
            <v>-1733</v>
          </cell>
          <cell r="I45">
            <v>935084.3</v>
          </cell>
        </row>
        <row r="48">
          <cell r="C48">
            <v>11940.4</v>
          </cell>
        </row>
        <row r="49">
          <cell r="C49">
            <v>3315.9</v>
          </cell>
          <cell r="I49">
            <v>560129.19999999995</v>
          </cell>
        </row>
        <row r="50">
          <cell r="C50">
            <v>6832.7</v>
          </cell>
        </row>
        <row r="51">
          <cell r="C51">
            <v>392.6</v>
          </cell>
        </row>
        <row r="52">
          <cell r="C52">
            <v>-9405.1</v>
          </cell>
        </row>
        <row r="53">
          <cell r="C53">
            <v>-549.4</v>
          </cell>
        </row>
        <row r="54">
          <cell r="I54">
            <v>9412.4</v>
          </cell>
        </row>
        <row r="55">
          <cell r="I55">
            <v>100635.21</v>
          </cell>
        </row>
        <row r="56">
          <cell r="C56">
            <v>1444.5</v>
          </cell>
          <cell r="I56">
            <v>1110.0999999999999</v>
          </cell>
        </row>
        <row r="57">
          <cell r="C57">
            <v>1548.8</v>
          </cell>
        </row>
        <row r="58">
          <cell r="C58">
            <v>-1.4</v>
          </cell>
        </row>
        <row r="60">
          <cell r="J60">
            <v>610952.98</v>
          </cell>
        </row>
        <row r="62">
          <cell r="C62">
            <v>9412.4</v>
          </cell>
          <cell r="J62">
            <v>90788.1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46">
          <cell r="E46">
            <v>141.69999999999999</v>
          </cell>
        </row>
        <row r="48">
          <cell r="E48">
            <v>89.7</v>
          </cell>
        </row>
      </sheetData>
      <sheetData sheetId="3">
        <row r="12">
          <cell r="D12">
            <v>133692.5</v>
          </cell>
        </row>
        <row r="13">
          <cell r="D13">
            <v>-19.899999999999999</v>
          </cell>
        </row>
        <row r="23">
          <cell r="J23">
            <v>1828.5</v>
          </cell>
        </row>
        <row r="60">
          <cell r="J60">
            <v>610952.98</v>
          </cell>
        </row>
        <row r="62">
          <cell r="J62">
            <v>107959.9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  <Relationship Id="rId2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  <Relationship Id="rId2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  <Relationship Id="rId2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3.bin"/>
  <Relationship Id="rId2" Type="http://schemas.openxmlformats.org/officeDocument/2006/relationships/drawing" Target="../drawings/drawing13.xml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4.bin"/>
  <Relationship Id="rId2" Type="http://schemas.openxmlformats.org/officeDocument/2006/relationships/drawing" Target="../drawings/drawing14.xml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5.bin"/>
  <Relationship Id="rId2" Type="http://schemas.openxmlformats.org/officeDocument/2006/relationships/drawing" Target="../drawings/drawing15.xml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6.bin"/>
  <Relationship Id="rId2" Type="http://schemas.openxmlformats.org/officeDocument/2006/relationships/drawing" Target="../drawings/drawing16.xml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7.bin"/>
  <Relationship Id="rId2" Type="http://schemas.openxmlformats.org/officeDocument/2006/relationships/drawing" Target="../drawings/drawing17.xml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8.bin"/>
  <Relationship Id="rId2" Type="http://schemas.openxmlformats.org/officeDocument/2006/relationships/drawing" Target="../drawings/drawing18.xml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9.bin"/>
  <Relationship Id="rId2" Type="http://schemas.openxmlformats.org/officeDocument/2006/relationships/drawing" Target="../drawings/drawing19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0.bin"/>
  <Relationship Id="rId2" Type="http://schemas.openxmlformats.org/officeDocument/2006/relationships/drawing" Target="../drawings/drawing20.xml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1.bin"/>
  <Relationship Id="rId2" Type="http://schemas.openxmlformats.org/officeDocument/2006/relationships/drawing" Target="../drawings/drawing21.xml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2.bin"/>
  <Relationship Id="rId2" Type="http://schemas.openxmlformats.org/officeDocument/2006/relationships/drawing" Target="../drawings/drawing2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  <Relationship Id="rId2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  <Relationship Id="rId2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  <Relationship Id="rId2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  <Relationship Id="rId2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90" transitionEvaluation="1" codeName="Hoja1">
    <pageSetUpPr fitToPage="1"/>
  </sheetPr>
  <dimension ref="A1:S184"/>
  <sheetViews>
    <sheetView showGridLines="0" topLeftCell="A90" zoomScale="75" workbookViewId="0">
      <selection activeCell="G119" sqref="G119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116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42339</v>
      </c>
      <c r="D11" s="131" t="s">
        <v>4</v>
      </c>
      <c r="E11" s="132">
        <v>42369</v>
      </c>
      <c r="F11" s="126"/>
      <c r="G11" s="129" t="s">
        <v>3</v>
      </c>
      <c r="H11" s="130">
        <v>42339</v>
      </c>
      <c r="I11" s="131" t="s">
        <v>4</v>
      </c>
      <c r="J11" s="132">
        <v>42369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34431</v>
      </c>
      <c r="F14" s="1"/>
      <c r="G14" s="1"/>
      <c r="H14" s="1"/>
      <c r="I14" s="1"/>
      <c r="J14" s="146">
        <v>28873.7</v>
      </c>
      <c r="K14" s="126"/>
      <c r="L14" s="146">
        <v>5557.2999999999993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32008.3</v>
      </c>
      <c r="D15" s="1"/>
      <c r="E15" s="1"/>
      <c r="F15" s="1"/>
      <c r="G15" s="1"/>
      <c r="H15" s="2">
        <v>37799.4</v>
      </c>
      <c r="I15" s="1"/>
      <c r="J15" s="1"/>
      <c r="K15" s="126"/>
      <c r="L15" s="2">
        <v>-5791.1000000000022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867</v>
      </c>
      <c r="D16" s="1"/>
      <c r="E16" s="1"/>
      <c r="F16" s="1"/>
      <c r="G16" s="1"/>
      <c r="H16" s="2">
        <v>816.6</v>
      </c>
      <c r="I16" s="1"/>
      <c r="J16" s="1"/>
      <c r="K16" s="126"/>
      <c r="L16" s="2">
        <v>50.399999999999977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1512.7</v>
      </c>
      <c r="D17" s="1"/>
      <c r="E17" s="1"/>
      <c r="F17" s="1"/>
      <c r="G17" s="1"/>
      <c r="H17" s="2">
        <v>4490.3999999999996</v>
      </c>
      <c r="I17" s="1"/>
      <c r="J17" s="1"/>
      <c r="K17" s="126"/>
      <c r="L17" s="2">
        <v>-2977.7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43</v>
      </c>
      <c r="D18" s="1"/>
      <c r="E18" s="1"/>
      <c r="F18" s="1"/>
      <c r="G18" s="1"/>
      <c r="H18" s="1">
        <v>-14232.7</v>
      </c>
      <c r="I18" s="1"/>
      <c r="J18" s="1"/>
      <c r="K18" s="126"/>
      <c r="L18" s="2">
        <v>14275.7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5150.1000000000004</v>
      </c>
      <c r="F20" s="1"/>
      <c r="G20" s="1"/>
      <c r="H20" s="1"/>
      <c r="I20" s="1"/>
      <c r="J20" s="146">
        <v>-9062.5</v>
      </c>
      <c r="K20" s="126"/>
      <c r="L20" s="146">
        <v>14212.6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5119.6000000000004</v>
      </c>
      <c r="D21" s="1"/>
      <c r="E21" s="1"/>
      <c r="F21" s="1"/>
      <c r="G21" s="1"/>
      <c r="H21" s="2">
        <v>5119.8</v>
      </c>
      <c r="I21" s="1"/>
      <c r="J21" s="1"/>
      <c r="K21" s="126"/>
      <c r="L21" s="2">
        <v>-0.1999999999998181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30.5</v>
      </c>
      <c r="D22" s="1"/>
      <c r="E22" s="1"/>
      <c r="F22" s="1"/>
      <c r="G22" s="1"/>
      <c r="H22" s="2">
        <v>23.3</v>
      </c>
      <c r="I22" s="1"/>
      <c r="J22" s="1"/>
      <c r="K22" s="126"/>
      <c r="L22" s="2">
        <v>7.1999999999999993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0</v>
      </c>
      <c r="D23" s="1"/>
      <c r="E23" s="1"/>
      <c r="F23" s="1"/>
      <c r="G23" s="1"/>
      <c r="H23" s="1">
        <v>-14205.6</v>
      </c>
      <c r="I23" s="1"/>
      <c r="J23" s="1"/>
      <c r="K23" s="126"/>
      <c r="L23" s="2">
        <v>14205.6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29280.9</v>
      </c>
      <c r="F25" s="3"/>
      <c r="G25" s="3"/>
      <c r="H25" s="3"/>
      <c r="I25" s="3"/>
      <c r="J25" s="150">
        <v>37936.199999999997</v>
      </c>
      <c r="K25" s="133"/>
      <c r="L25" s="150">
        <v>-8655.2999999999956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-4679.6000000000004</v>
      </c>
      <c r="F27" s="1"/>
      <c r="G27" s="1"/>
      <c r="H27" s="1"/>
      <c r="I27" s="1"/>
      <c r="J27" s="169">
        <v>-3553.5</v>
      </c>
      <c r="K27" s="126"/>
      <c r="L27" s="146">
        <v>-1126.1000000000004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23.5</v>
      </c>
      <c r="F29" s="1"/>
      <c r="G29" s="1"/>
      <c r="H29" s="1"/>
      <c r="I29" s="1"/>
      <c r="J29" s="146">
        <v>0</v>
      </c>
      <c r="K29" s="126"/>
      <c r="L29" s="146">
        <v>23.5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23.5</v>
      </c>
      <c r="D30" s="1"/>
      <c r="E30" s="1"/>
      <c r="F30" s="1"/>
      <c r="G30" s="1"/>
      <c r="H30" s="1">
        <v>0</v>
      </c>
      <c r="I30" s="1"/>
      <c r="J30" s="1"/>
      <c r="K30" s="126"/>
      <c r="L30" s="2">
        <v>23.5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4703.1000000000004</v>
      </c>
      <c r="F33" s="1"/>
      <c r="G33" s="1"/>
      <c r="H33" s="1"/>
      <c r="I33" s="1"/>
      <c r="J33" s="146">
        <v>3553.5</v>
      </c>
      <c r="K33" s="126"/>
      <c r="L33" s="146">
        <v>1149.6000000000004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1229.7</v>
      </c>
      <c r="D34" s="1"/>
      <c r="E34" s="1"/>
      <c r="F34" s="1"/>
      <c r="G34" s="1"/>
      <c r="H34" s="2">
        <v>1643.2</v>
      </c>
      <c r="I34" s="1"/>
      <c r="J34" s="1"/>
      <c r="K34" s="126"/>
      <c r="L34" s="2">
        <v>-413.5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3473.4000000000005</v>
      </c>
      <c r="D35" s="1"/>
      <c r="E35" s="1"/>
      <c r="F35" s="1"/>
      <c r="G35" s="1"/>
      <c r="H35" s="1">
        <v>1910.3</v>
      </c>
      <c r="I35" s="1"/>
      <c r="J35" s="1"/>
      <c r="K35" s="126"/>
      <c r="L35" s="2">
        <v>1563.1000000000006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24601.300000000003</v>
      </c>
      <c r="F38" s="1"/>
      <c r="G38" s="1"/>
      <c r="H38" s="1"/>
      <c r="I38" s="1"/>
      <c r="J38" s="146">
        <v>34382.699999999997</v>
      </c>
      <c r="K38" s="126"/>
      <c r="L38" s="146">
        <v>-9781.3999999999942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27260</v>
      </c>
      <c r="F40" s="1"/>
      <c r="G40" s="1"/>
      <c r="H40" s="1"/>
      <c r="I40" s="1"/>
      <c r="J40" s="170">
        <v>24266.799999999999</v>
      </c>
      <c r="K40" s="126"/>
      <c r="L40" s="2">
        <v>2993.2000000000007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26911.4</v>
      </c>
      <c r="D41" s="1"/>
      <c r="E41" s="1"/>
      <c r="F41" s="1"/>
      <c r="G41" s="1"/>
      <c r="H41" s="170">
        <v>24472.3</v>
      </c>
      <c r="I41" s="1"/>
      <c r="J41" s="1"/>
      <c r="K41" s="126"/>
      <c r="L41" s="2">
        <v>2439.1000000000022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328</v>
      </c>
      <c r="D42" s="1"/>
      <c r="E42" s="1"/>
      <c r="F42" s="1"/>
      <c r="G42" s="1"/>
      <c r="H42" s="170">
        <v>-208</v>
      </c>
      <c r="I42" s="1"/>
      <c r="J42" s="1"/>
      <c r="K42" s="126"/>
      <c r="L42" s="2">
        <v>536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20.6</v>
      </c>
      <c r="D43" s="1"/>
      <c r="E43" s="1"/>
      <c r="F43" s="1"/>
      <c r="G43" s="1"/>
      <c r="H43" s="171">
        <v>2.5</v>
      </c>
      <c r="I43" s="1"/>
      <c r="J43" s="1"/>
      <c r="K43" s="126"/>
      <c r="L43" s="2">
        <v>18.100000000000001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125.4</v>
      </c>
      <c r="F45" s="1"/>
      <c r="G45" s="1"/>
      <c r="H45" s="1"/>
      <c r="I45" s="1"/>
      <c r="J45" s="146">
        <v>323.5</v>
      </c>
      <c r="K45" s="126"/>
      <c r="L45" s="146">
        <v>-198.1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137.69999999999999</v>
      </c>
      <c r="F47" s="1"/>
      <c r="G47" s="1"/>
      <c r="H47" s="1"/>
      <c r="I47" s="1"/>
      <c r="J47" s="146">
        <v>150.5</v>
      </c>
      <c r="K47" s="126"/>
      <c r="L47" s="146">
        <v>-12.800000000000011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-2921.799999999997</v>
      </c>
      <c r="F49" s="3"/>
      <c r="G49" s="3"/>
      <c r="H49" s="3"/>
      <c r="I49" s="3"/>
      <c r="J49" s="150">
        <v>9641.8999999999978</v>
      </c>
      <c r="K49" s="133"/>
      <c r="L49" s="150">
        <v>-12563.699999999995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3936.3</v>
      </c>
      <c r="F51" s="1"/>
      <c r="G51" s="1"/>
      <c r="H51" s="1"/>
      <c r="I51" s="1"/>
      <c r="J51" s="146">
        <v>4682.1000000000004</v>
      </c>
      <c r="K51" s="126"/>
      <c r="L51" s="146">
        <v>-745.80000000000018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3936.3</v>
      </c>
      <c r="D52" s="1"/>
      <c r="E52" s="1"/>
      <c r="F52" s="1"/>
      <c r="G52" s="1"/>
      <c r="H52" s="1">
        <v>4682.1000000000004</v>
      </c>
      <c r="I52" s="1"/>
      <c r="J52" s="1"/>
      <c r="K52" s="126"/>
      <c r="L52" s="2">
        <v>-745.80000000000018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469.2</v>
      </c>
      <c r="F54" s="1"/>
      <c r="G54" s="1"/>
      <c r="H54" s="1"/>
      <c r="I54" s="1"/>
      <c r="J54" s="146">
        <v>2739.5</v>
      </c>
      <c r="K54" s="126"/>
      <c r="L54" s="146">
        <v>-2270.3000000000002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469.2</v>
      </c>
      <c r="D55" s="1"/>
      <c r="E55" s="1"/>
      <c r="F55" s="1"/>
      <c r="G55" s="1"/>
      <c r="H55" s="1">
        <v>2739.5</v>
      </c>
      <c r="I55" s="1"/>
      <c r="J55" s="1"/>
      <c r="K55" s="126"/>
      <c r="L55" s="2">
        <v>-2270.3000000000002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3467.1000000000004</v>
      </c>
      <c r="F57" s="3"/>
      <c r="G57" s="3"/>
      <c r="H57" s="1"/>
      <c r="I57" s="1"/>
      <c r="J57" s="150">
        <v>1942.6000000000004</v>
      </c>
      <c r="K57" s="133"/>
      <c r="L57" s="150">
        <v>1524.5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545.30000000000337</v>
      </c>
      <c r="F61" s="3"/>
      <c r="G61" s="3"/>
      <c r="H61" s="1"/>
      <c r="I61" s="1"/>
      <c r="J61" s="150">
        <v>11584.499999999998</v>
      </c>
      <c r="K61" s="133"/>
      <c r="L61" s="150">
        <v>-11039.199999999995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N30" sqref="N30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9.664062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76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128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129</v>
      </c>
      <c r="D9" s="34"/>
      <c r="E9" s="32"/>
      <c r="F9" s="33" t="s">
        <v>126</v>
      </c>
      <c r="G9" s="34"/>
      <c r="H9" s="32"/>
      <c r="I9" s="35" t="s">
        <v>103</v>
      </c>
      <c r="J9" s="36"/>
      <c r="K9" s="32"/>
      <c r="L9" s="32"/>
      <c r="M9" s="33" t="s">
        <v>129</v>
      </c>
      <c r="N9" s="32"/>
      <c r="O9" s="32"/>
      <c r="P9" s="33" t="s">
        <v>126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77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303371.2</v>
      </c>
      <c r="E12" s="57"/>
      <c r="F12" s="55"/>
      <c r="G12" s="56">
        <v>261420.5</v>
      </c>
      <c r="H12" s="58"/>
      <c r="I12" s="59">
        <v>41950.700000000012</v>
      </c>
      <c r="J12" s="60"/>
      <c r="K12" s="54" t="s">
        <v>38</v>
      </c>
      <c r="L12" s="54"/>
      <c r="M12" s="61"/>
      <c r="N12" s="59">
        <v>140927.4</v>
      </c>
      <c r="O12" s="54"/>
      <c r="P12" s="61"/>
      <c r="Q12" s="59">
        <v>141191.4</v>
      </c>
      <c r="R12" s="37"/>
      <c r="S12" s="62">
        <v>-264</v>
      </c>
    </row>
    <row r="13" spans="1:19" x14ac:dyDescent="0.2">
      <c r="A13" s="63" t="s">
        <v>39</v>
      </c>
      <c r="B13" s="64"/>
      <c r="C13" s="55"/>
      <c r="D13" s="165">
        <v>-79.2</v>
      </c>
      <c r="E13" s="65"/>
      <c r="F13" s="55"/>
      <c r="G13" s="162">
        <v>-59.4</v>
      </c>
      <c r="H13" s="66"/>
      <c r="I13" s="59">
        <v>-19.800000000000004</v>
      </c>
      <c r="J13" s="60"/>
      <c r="K13" s="54" t="s">
        <v>43</v>
      </c>
      <c r="L13" s="54"/>
      <c r="M13" s="58">
        <v>140927.4</v>
      </c>
      <c r="N13" s="61"/>
      <c r="O13" s="67"/>
      <c r="P13" s="58">
        <v>141191.4</v>
      </c>
      <c r="Q13" s="61"/>
      <c r="R13" s="37"/>
      <c r="S13" s="68">
        <v>-264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804240.4</v>
      </c>
      <c r="O15" s="54"/>
      <c r="P15" s="61"/>
      <c r="Q15" s="59">
        <v>804240.4</v>
      </c>
      <c r="R15" s="37"/>
      <c r="S15" s="62">
        <v>0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804240.4</v>
      </c>
      <c r="N16" s="61"/>
      <c r="O16" s="67"/>
      <c r="P16" s="58">
        <v>804240.4</v>
      </c>
      <c r="Q16" s="61"/>
      <c r="R16" s="37"/>
      <c r="S16" s="68">
        <v>0</v>
      </c>
    </row>
    <row r="17" spans="1:19" x14ac:dyDescent="0.2">
      <c r="A17" s="53" t="s">
        <v>41</v>
      </c>
      <c r="B17" s="54"/>
      <c r="C17" s="55"/>
      <c r="D17" s="78">
        <v>164642.6</v>
      </c>
      <c r="E17" s="57"/>
      <c r="F17" s="55"/>
      <c r="G17" s="78">
        <v>149200</v>
      </c>
      <c r="H17" s="58"/>
      <c r="I17" s="59">
        <v>15442.600000000006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164642.6</v>
      </c>
      <c r="D18" s="55"/>
      <c r="E18" s="55"/>
      <c r="F18" s="79">
        <v>149200</v>
      </c>
      <c r="G18" s="55"/>
      <c r="H18" s="67"/>
      <c r="I18" s="70">
        <v>15442.600000000006</v>
      </c>
      <c r="J18" s="60"/>
      <c r="K18" s="54" t="s">
        <v>50</v>
      </c>
      <c r="L18" s="54"/>
      <c r="M18" s="61"/>
      <c r="N18" s="59">
        <v>29908.199999999997</v>
      </c>
      <c r="O18" s="54"/>
      <c r="P18" s="61"/>
      <c r="Q18" s="59">
        <v>17036.7</v>
      </c>
      <c r="R18" s="37"/>
      <c r="S18" s="62">
        <v>12871.499999999996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8231.9</v>
      </c>
      <c r="N19" s="61"/>
      <c r="O19" s="67"/>
      <c r="P19" s="58">
        <v>2833</v>
      </c>
      <c r="Q19" s="61"/>
      <c r="R19" s="37"/>
      <c r="S19" s="68">
        <v>5398.9</v>
      </c>
    </row>
    <row r="20" spans="1:19" x14ac:dyDescent="0.2">
      <c r="A20" s="53" t="s">
        <v>107</v>
      </c>
      <c r="B20" s="54"/>
      <c r="C20" s="55"/>
      <c r="D20" s="78">
        <v>3243767.4478786499</v>
      </c>
      <c r="E20" s="57"/>
      <c r="F20" s="55"/>
      <c r="G20" s="78">
        <v>3287250.3</v>
      </c>
      <c r="H20" s="58"/>
      <c r="I20" s="59">
        <v>-43482.85212134989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21676.3</v>
      </c>
      <c r="N21" s="61"/>
      <c r="O21" s="67"/>
      <c r="P21" s="58">
        <v>14203.7</v>
      </c>
      <c r="Q21" s="61"/>
      <c r="R21" s="37"/>
      <c r="S21" s="68">
        <v>7472.5999999999985</v>
      </c>
    </row>
    <row r="22" spans="1:19" x14ac:dyDescent="0.2">
      <c r="A22" s="53" t="s">
        <v>106</v>
      </c>
      <c r="B22" s="54"/>
      <c r="C22" s="79">
        <v>3243767.4478786499</v>
      </c>
      <c r="D22" s="55"/>
      <c r="E22" s="55"/>
      <c r="F22" s="79">
        <v>3287250.3</v>
      </c>
      <c r="G22" s="55"/>
      <c r="H22" s="67"/>
      <c r="I22" s="70">
        <v>-43482.85212134989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3541754.3524515401</v>
      </c>
      <c r="D23" s="55"/>
      <c r="E23" s="55"/>
      <c r="F23" s="79">
        <v>3581028.5</v>
      </c>
      <c r="G23" s="55"/>
      <c r="H23" s="67"/>
      <c r="I23" s="70">
        <v>-39274.147548459936</v>
      </c>
      <c r="J23" s="60"/>
      <c r="K23" s="54" t="s">
        <v>57</v>
      </c>
      <c r="L23" s="54"/>
      <c r="M23" s="61"/>
      <c r="N23" s="59">
        <v>1990.9</v>
      </c>
      <c r="O23" s="54"/>
      <c r="P23" s="61"/>
      <c r="Q23" s="59">
        <v>2011.2</v>
      </c>
      <c r="R23" s="37"/>
      <c r="S23" s="62">
        <v>-20.299999999999955</v>
      </c>
    </row>
    <row r="24" spans="1:19" x14ac:dyDescent="0.2">
      <c r="A24" s="53" t="s">
        <v>49</v>
      </c>
      <c r="B24" s="54"/>
      <c r="C24" s="79">
        <v>90704.811227399987</v>
      </c>
      <c r="D24" s="55"/>
      <c r="E24" s="55"/>
      <c r="F24" s="79">
        <v>98687.8</v>
      </c>
      <c r="G24" s="55"/>
      <c r="H24" s="67"/>
      <c r="I24" s="70">
        <v>-7982.9887726000161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62696.724767970001</v>
      </c>
      <c r="D25" s="55"/>
      <c r="E25" s="55"/>
      <c r="F25" s="79">
        <v>58640.5</v>
      </c>
      <c r="G25" s="55"/>
      <c r="H25" s="67"/>
      <c r="I25" s="70">
        <v>4056.2247679700013</v>
      </c>
      <c r="J25" s="60"/>
      <c r="K25" s="54" t="s">
        <v>58</v>
      </c>
      <c r="L25" s="54"/>
      <c r="M25" s="61"/>
      <c r="N25" s="59">
        <v>520673.7</v>
      </c>
      <c r="O25" s="54"/>
      <c r="P25" s="61"/>
      <c r="Q25" s="59">
        <v>528948.4</v>
      </c>
      <c r="R25" s="37"/>
      <c r="S25" s="62">
        <v>-8274.7000000000116</v>
      </c>
    </row>
    <row r="26" spans="1:19" x14ac:dyDescent="0.2">
      <c r="A26" s="53" t="s">
        <v>53</v>
      </c>
      <c r="B26" s="54"/>
      <c r="C26" s="79">
        <v>86259.649292059999</v>
      </c>
      <c r="D26" s="55"/>
      <c r="E26" s="55"/>
      <c r="F26" s="79">
        <v>78297.399999999994</v>
      </c>
      <c r="G26" s="55"/>
      <c r="H26" s="67"/>
      <c r="I26" s="70">
        <v>7962.2492920600052</v>
      </c>
      <c r="J26" s="60"/>
      <c r="K26" s="54" t="s">
        <v>59</v>
      </c>
      <c r="L26" s="54"/>
      <c r="M26" s="58">
        <v>859.5</v>
      </c>
      <c r="N26" s="61"/>
      <c r="O26" s="67"/>
      <c r="P26" s="58">
        <v>954.2</v>
      </c>
      <c r="Q26" s="61"/>
      <c r="R26" s="37"/>
      <c r="S26" s="68">
        <v>-94.700000000000045</v>
      </c>
    </row>
    <row r="27" spans="1:19" x14ac:dyDescent="0.2">
      <c r="A27" s="53" t="s">
        <v>55</v>
      </c>
      <c r="B27" s="54"/>
      <c r="C27" s="79">
        <v>74817.410139679996</v>
      </c>
      <c r="D27" s="55"/>
      <c r="E27" s="55"/>
      <c r="F27" s="79">
        <v>79140.600000000006</v>
      </c>
      <c r="G27" s="55"/>
      <c r="H27" s="67"/>
      <c r="I27" s="70">
        <v>-4323.1898603200098</v>
      </c>
      <c r="J27" s="60"/>
      <c r="K27" s="54" t="s">
        <v>60</v>
      </c>
      <c r="L27" s="54"/>
      <c r="M27" s="58">
        <v>318072.90000000002</v>
      </c>
      <c r="N27" s="61"/>
      <c r="O27" s="67"/>
      <c r="P27" s="58">
        <v>335202.8</v>
      </c>
      <c r="Q27" s="61"/>
      <c r="R27" s="37"/>
      <c r="S27" s="68">
        <v>-17129.899999999965</v>
      </c>
    </row>
    <row r="28" spans="1:19" x14ac:dyDescent="0.2">
      <c r="A28" s="53" t="s">
        <v>45</v>
      </c>
      <c r="B28" s="54"/>
      <c r="C28" s="164">
        <v>-612465.5</v>
      </c>
      <c r="D28" s="55"/>
      <c r="E28" s="55"/>
      <c r="F28" s="163">
        <v>-608544.5</v>
      </c>
      <c r="G28" s="55"/>
      <c r="H28" s="67"/>
      <c r="I28" s="70">
        <v>-3921</v>
      </c>
      <c r="J28" s="60"/>
      <c r="K28" s="54" t="s">
        <v>43</v>
      </c>
      <c r="L28" s="54"/>
      <c r="M28" s="58">
        <v>201741.3</v>
      </c>
      <c r="N28" s="61"/>
      <c r="O28" s="67"/>
      <c r="P28" s="58">
        <v>192791.4</v>
      </c>
      <c r="Q28" s="61"/>
      <c r="R28" s="37"/>
      <c r="S28" s="68">
        <v>8949.8999999999942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10062.6</v>
      </c>
      <c r="O30" s="54"/>
      <c r="P30" s="61"/>
      <c r="Q30" s="59">
        <v>8771.4</v>
      </c>
      <c r="R30" s="37"/>
      <c r="S30" s="62">
        <v>1291.2000000000007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1418.3</v>
      </c>
      <c r="N31" s="61"/>
      <c r="O31" s="67"/>
      <c r="P31" s="58">
        <v>1146</v>
      </c>
      <c r="Q31" s="61"/>
      <c r="R31" s="37"/>
      <c r="S31" s="68">
        <v>272.29999999999995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699.2</v>
      </c>
      <c r="N32" s="61"/>
      <c r="O32" s="67"/>
      <c r="P32" s="58">
        <v>948.2</v>
      </c>
      <c r="Q32" s="61"/>
      <c r="R32" s="37"/>
      <c r="S32" s="68">
        <v>-249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7945.1</v>
      </c>
      <c r="N33" s="61"/>
      <c r="O33" s="67"/>
      <c r="P33" s="58">
        <v>6677.2</v>
      </c>
      <c r="Q33" s="61"/>
      <c r="R33" s="37"/>
      <c r="S33" s="68">
        <v>1267.9000000000005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1507803.2000000002</v>
      </c>
      <c r="O35" s="54"/>
      <c r="P35" s="61"/>
      <c r="Q35" s="59">
        <v>1502199.5</v>
      </c>
      <c r="R35" s="37"/>
      <c r="S35" s="62">
        <v>5603.7000000001863</v>
      </c>
    </row>
    <row r="36" spans="1:19" ht="13.5" customHeight="1" x14ac:dyDescent="0.2">
      <c r="A36" s="53" t="s">
        <v>63</v>
      </c>
      <c r="B36" s="54"/>
      <c r="C36" s="55"/>
      <c r="D36" s="78">
        <v>8014.7999999999993</v>
      </c>
      <c r="E36" s="57"/>
      <c r="F36" s="55"/>
      <c r="G36" s="78">
        <v>10214.469999999998</v>
      </c>
      <c r="H36" s="58"/>
      <c r="I36" s="59">
        <v>-2199.6699999999983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7371.1</v>
      </c>
      <c r="D37" s="55"/>
      <c r="E37" s="55"/>
      <c r="F37" s="79">
        <v>7340.57</v>
      </c>
      <c r="G37" s="55"/>
      <c r="H37" s="67"/>
      <c r="I37" s="70">
        <v>30.530000000000655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3462.2</v>
      </c>
      <c r="D38" s="55"/>
      <c r="E38" s="55"/>
      <c r="F38" s="79">
        <v>4909.3</v>
      </c>
      <c r="G38" s="55"/>
      <c r="H38" s="67"/>
      <c r="I38" s="70">
        <v>-1447.1000000000004</v>
      </c>
      <c r="J38" s="60"/>
      <c r="K38" s="54" t="s">
        <v>69</v>
      </c>
      <c r="L38" s="54"/>
      <c r="M38" s="61"/>
      <c r="N38" s="59">
        <v>1507803.2000000002</v>
      </c>
      <c r="O38" s="54"/>
      <c r="P38" s="61"/>
      <c r="Q38" s="59">
        <v>1502199.5</v>
      </c>
      <c r="R38" s="37"/>
      <c r="S38" s="62">
        <v>5603.7000000001863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7067</v>
      </c>
      <c r="D40" s="55"/>
      <c r="E40" s="55"/>
      <c r="F40" s="79">
        <v>7942.8</v>
      </c>
      <c r="G40" s="55"/>
      <c r="H40" s="67"/>
      <c r="I40" s="70">
        <v>-875.80000000000018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-9885.5</v>
      </c>
      <c r="D41" s="55"/>
      <c r="E41" s="84"/>
      <c r="F41" s="163">
        <v>-9978.2000000000007</v>
      </c>
      <c r="G41" s="55"/>
      <c r="H41" s="67"/>
      <c r="I41" s="70">
        <v>92.700000000000728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2237883.25307925</v>
      </c>
      <c r="O42" s="54"/>
      <c r="P42" s="61"/>
      <c r="Q42" s="59">
        <v>2232048.59</v>
      </c>
      <c r="R42" s="37"/>
      <c r="S42" s="62">
        <v>5834.6630792501383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934159.46307924995</v>
      </c>
      <c r="O44" s="54"/>
      <c r="P44" s="61"/>
      <c r="Q44" s="59">
        <v>934151.8</v>
      </c>
      <c r="R44" s="37"/>
      <c r="S44" s="62">
        <v>7.6630792499054223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934159.46307924995</v>
      </c>
      <c r="N45" s="61"/>
      <c r="O45" s="67"/>
      <c r="P45" s="58">
        <v>934151.8</v>
      </c>
      <c r="Q45" s="61"/>
      <c r="R45" s="37"/>
      <c r="S45" s="68">
        <v>7.6630792499054223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13054.399999999998</v>
      </c>
      <c r="E47" s="57"/>
      <c r="F47" s="55"/>
      <c r="G47" s="78">
        <v>13151.199999999997</v>
      </c>
      <c r="H47" s="58"/>
      <c r="I47" s="59">
        <v>-96.799999999999272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560129.1</v>
      </c>
      <c r="O48" s="54"/>
      <c r="P48" s="61"/>
      <c r="Q48" s="59">
        <v>560129.1</v>
      </c>
      <c r="R48" s="37"/>
      <c r="S48" s="62">
        <v>0</v>
      </c>
    </row>
    <row r="49" spans="1:19" x14ac:dyDescent="0.2">
      <c r="A49" s="53" t="s">
        <v>76</v>
      </c>
      <c r="B49" s="54"/>
      <c r="C49" s="79">
        <v>3281.9</v>
      </c>
      <c r="D49" s="55"/>
      <c r="E49" s="55"/>
      <c r="F49" s="79">
        <v>3280.7</v>
      </c>
      <c r="G49" s="55"/>
      <c r="H49" s="67"/>
      <c r="I49" s="70">
        <v>1.2000000000002728</v>
      </c>
      <c r="J49" s="60"/>
      <c r="K49" s="54" t="s">
        <v>79</v>
      </c>
      <c r="L49" s="54"/>
      <c r="M49" s="58">
        <v>560129.1</v>
      </c>
      <c r="N49" s="61"/>
      <c r="O49" s="67"/>
      <c r="P49" s="58">
        <v>560129.1</v>
      </c>
      <c r="Q49" s="61"/>
      <c r="R49" s="37"/>
      <c r="S49" s="68">
        <v>0</v>
      </c>
    </row>
    <row r="50" spans="1:19" x14ac:dyDescent="0.2">
      <c r="A50" s="53" t="s">
        <v>78</v>
      </c>
      <c r="B50" s="54"/>
      <c r="C50" s="79">
        <v>7077.5</v>
      </c>
      <c r="D50" s="55"/>
      <c r="E50" s="55"/>
      <c r="F50" s="79">
        <v>7085</v>
      </c>
      <c r="G50" s="55"/>
      <c r="H50" s="67"/>
      <c r="I50" s="70">
        <v>-7.5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-9088.6</v>
      </c>
      <c r="D52" s="55"/>
      <c r="E52" s="84"/>
      <c r="F52" s="163">
        <v>-8998.1</v>
      </c>
      <c r="G52" s="55"/>
      <c r="H52" s="67"/>
      <c r="I52" s="70">
        <v>-90.5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3100.6</v>
      </c>
      <c r="E55" s="57"/>
      <c r="F55" s="55"/>
      <c r="G55" s="78">
        <v>3256.4</v>
      </c>
      <c r="H55" s="58"/>
      <c r="I55" s="59">
        <v>-155.80000000000018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1670</v>
      </c>
      <c r="D56" s="55"/>
      <c r="E56" s="55"/>
      <c r="F56" s="79">
        <v>1820.8</v>
      </c>
      <c r="G56" s="55"/>
      <c r="H56" s="67"/>
      <c r="I56" s="70">
        <v>-150.79999999999995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1432</v>
      </c>
      <c r="D57" s="55"/>
      <c r="E57" s="55"/>
      <c r="F57" s="79">
        <v>1437</v>
      </c>
      <c r="G57" s="55"/>
      <c r="H57" s="67"/>
      <c r="I57" s="70">
        <v>-5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21484</v>
      </c>
      <c r="O62" s="54"/>
      <c r="P62" s="61"/>
      <c r="Q62" s="78">
        <v>15657</v>
      </c>
      <c r="R62" s="37"/>
      <c r="S62" s="62">
        <v>5827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3745686.4778786497</v>
      </c>
      <c r="E66" s="57"/>
      <c r="F66" s="55"/>
      <c r="G66" s="78">
        <v>3734248.1</v>
      </c>
      <c r="H66" s="58"/>
      <c r="I66" s="59">
        <v>11438.377878649626</v>
      </c>
      <c r="J66" s="60"/>
      <c r="K66" s="54" t="s">
        <v>90</v>
      </c>
      <c r="L66" s="54"/>
      <c r="M66" s="61"/>
      <c r="N66" s="59">
        <v>3745686.4530792502</v>
      </c>
      <c r="O66" s="54"/>
      <c r="P66" s="61"/>
      <c r="Q66" s="59">
        <v>3734248.09</v>
      </c>
      <c r="R66" s="37"/>
      <c r="S66" s="62">
        <v>11438.363079250325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9611.1</v>
      </c>
      <c r="E69" s="54"/>
      <c r="F69" s="67"/>
      <c r="G69" s="59">
        <v>9611.1</v>
      </c>
      <c r="H69" s="58"/>
      <c r="I69" s="59">
        <v>0</v>
      </c>
      <c r="J69" s="93"/>
      <c r="K69" s="54" t="s">
        <v>93</v>
      </c>
      <c r="L69" s="54"/>
      <c r="M69" s="61"/>
      <c r="N69" s="59">
        <v>9611.1</v>
      </c>
      <c r="O69" s="54"/>
      <c r="P69" s="61"/>
      <c r="Q69" s="58">
        <v>9611.1</v>
      </c>
      <c r="R69" s="37"/>
      <c r="S69" s="62"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9611.1</v>
      </c>
      <c r="N70" s="61"/>
      <c r="O70" s="67"/>
      <c r="P70" s="58">
        <v>9611.1</v>
      </c>
      <c r="Q70" s="61"/>
      <c r="R70" s="37"/>
      <c r="S70" s="68"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192072.2</v>
      </c>
      <c r="E72" s="54"/>
      <c r="F72" s="67"/>
      <c r="G72" s="59">
        <v>192306.5</v>
      </c>
      <c r="H72" s="58"/>
      <c r="I72" s="59">
        <v>-234.29999999998836</v>
      </c>
      <c r="J72" s="93"/>
      <c r="K72" s="54" t="s">
        <v>96</v>
      </c>
      <c r="L72" s="54"/>
      <c r="M72" s="61"/>
      <c r="N72" s="59">
        <v>192072.2</v>
      </c>
      <c r="O72" s="54"/>
      <c r="P72" s="61"/>
      <c r="Q72" s="59">
        <v>192306.5</v>
      </c>
      <c r="R72" s="37"/>
      <c r="S72" s="62">
        <v>-234.29999999998836</v>
      </c>
    </row>
    <row r="73" spans="1:19" x14ac:dyDescent="0.2">
      <c r="A73" s="53" t="s">
        <v>23</v>
      </c>
      <c r="B73" s="54"/>
      <c r="C73" s="79">
        <v>192072.2</v>
      </c>
      <c r="D73" s="67"/>
      <c r="E73" s="67"/>
      <c r="F73" s="58">
        <v>192306.5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4943722.4000000004</v>
      </c>
      <c r="E75" s="54"/>
      <c r="F75" s="67"/>
      <c r="G75" s="59">
        <v>4875406.70525112</v>
      </c>
      <c r="H75" s="58"/>
      <c r="I75" s="59">
        <v>68315.694748880342</v>
      </c>
      <c r="J75" s="93"/>
      <c r="K75" s="54" t="s">
        <v>98</v>
      </c>
      <c r="L75" s="54"/>
      <c r="M75" s="61"/>
      <c r="N75" s="59">
        <v>4943722.4000000004</v>
      </c>
      <c r="O75" s="54"/>
      <c r="P75" s="61"/>
      <c r="Q75" s="59">
        <v>4875406.70525112</v>
      </c>
      <c r="R75" s="37"/>
      <c r="S75" s="62">
        <v>68315.694748880342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7283023.8045025198</v>
      </c>
      <c r="E77" s="54"/>
      <c r="F77" s="67"/>
      <c r="G77" s="59">
        <v>7327717.3050530897</v>
      </c>
      <c r="H77" s="58"/>
      <c r="I77" s="59">
        <v>-44693.500550569966</v>
      </c>
      <c r="J77" s="93"/>
      <c r="K77" s="54" t="s">
        <v>100</v>
      </c>
      <c r="L77" s="54"/>
      <c r="M77" s="61"/>
      <c r="N77" s="59">
        <v>7283023.8045025198</v>
      </c>
      <c r="O77" s="54"/>
      <c r="P77" s="61"/>
      <c r="Q77" s="59">
        <v>7327717.3050530897</v>
      </c>
      <c r="R77" s="37"/>
      <c r="S77" s="62">
        <v>-44693.500550569966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12428429.50450252</v>
      </c>
      <c r="E79" s="54"/>
      <c r="F79" s="67"/>
      <c r="G79" s="59">
        <v>12405041.61030421</v>
      </c>
      <c r="H79" s="58"/>
      <c r="I79" s="59">
        <v>23387.89419830963</v>
      </c>
      <c r="J79" s="93"/>
      <c r="K79" s="54" t="s">
        <v>101</v>
      </c>
      <c r="L79" s="54"/>
      <c r="M79" s="61"/>
      <c r="N79" s="59">
        <v>12428429.50450252</v>
      </c>
      <c r="O79" s="54"/>
      <c r="P79" s="61"/>
      <c r="Q79" s="59">
        <v>12405041.61030421</v>
      </c>
      <c r="R79" s="37"/>
      <c r="S79" s="62">
        <v>23387.89419830963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H16" sqref="H16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130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42522</v>
      </c>
      <c r="D11" s="131" t="s">
        <v>4</v>
      </c>
      <c r="E11" s="132">
        <v>42551</v>
      </c>
      <c r="F11" s="126"/>
      <c r="G11" s="129" t="s">
        <v>3</v>
      </c>
      <c r="H11" s="130">
        <v>42491</v>
      </c>
      <c r="I11" s="131" t="s">
        <v>4</v>
      </c>
      <c r="J11" s="132">
        <v>42521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34746.499999999993</v>
      </c>
      <c r="F14" s="1"/>
      <c r="G14" s="1"/>
      <c r="H14" s="1"/>
      <c r="I14" s="1"/>
      <c r="J14" s="146">
        <v>35337.9</v>
      </c>
      <c r="K14" s="126"/>
      <c r="L14" s="146">
        <v>-591.40000000000873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32582.400000000001</v>
      </c>
      <c r="D15" s="1"/>
      <c r="E15" s="1"/>
      <c r="F15" s="1"/>
      <c r="G15" s="1"/>
      <c r="H15" s="2">
        <v>32899.199999999997</v>
      </c>
      <c r="I15" s="1"/>
      <c r="J15" s="1"/>
      <c r="K15" s="126"/>
      <c r="L15" s="2">
        <v>-316.79999999999563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1114.7</v>
      </c>
      <c r="D16" s="1"/>
      <c r="E16" s="1"/>
      <c r="F16" s="1"/>
      <c r="G16" s="1"/>
      <c r="H16" s="2">
        <v>1096.9000000000001</v>
      </c>
      <c r="I16" s="1"/>
      <c r="J16" s="1"/>
      <c r="K16" s="126"/>
      <c r="L16" s="2">
        <v>17.799999999999955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1960.2</v>
      </c>
      <c r="D17" s="1"/>
      <c r="E17" s="1"/>
      <c r="F17" s="1"/>
      <c r="G17" s="1"/>
      <c r="H17" s="2">
        <v>1122.5</v>
      </c>
      <c r="I17" s="1"/>
      <c r="J17" s="1"/>
      <c r="K17" s="126"/>
      <c r="L17" s="2">
        <v>837.7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-910.8</v>
      </c>
      <c r="D18" s="1"/>
      <c r="E18" s="1"/>
      <c r="F18" s="1"/>
      <c r="G18" s="1"/>
      <c r="H18" s="1">
        <v>219.3</v>
      </c>
      <c r="I18" s="1"/>
      <c r="J18" s="1"/>
      <c r="K18" s="126"/>
      <c r="L18" s="2">
        <v>-1130.0999999999999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4519</v>
      </c>
      <c r="F20" s="1"/>
      <c r="G20" s="1"/>
      <c r="H20" s="1"/>
      <c r="I20" s="1"/>
      <c r="J20" s="146">
        <v>5426.3</v>
      </c>
      <c r="K20" s="126"/>
      <c r="L20" s="146">
        <v>-907.30000000000018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5248.8</v>
      </c>
      <c r="D21" s="1"/>
      <c r="E21" s="1"/>
      <c r="F21" s="1"/>
      <c r="G21" s="1"/>
      <c r="H21" s="2">
        <v>5399.2</v>
      </c>
      <c r="I21" s="1"/>
      <c r="J21" s="1"/>
      <c r="K21" s="126"/>
      <c r="L21" s="2">
        <v>-150.39999999999964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121</v>
      </c>
      <c r="D22" s="1"/>
      <c r="E22" s="1"/>
      <c r="F22" s="1"/>
      <c r="G22" s="1"/>
      <c r="H22" s="2">
        <v>27.1</v>
      </c>
      <c r="I22" s="1"/>
      <c r="J22" s="1"/>
      <c r="K22" s="126"/>
      <c r="L22" s="2">
        <v>93.9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-850.8</v>
      </c>
      <c r="D23" s="1"/>
      <c r="E23" s="1"/>
      <c r="F23" s="1"/>
      <c r="G23" s="1"/>
      <c r="H23" s="1">
        <v>0</v>
      </c>
      <c r="I23" s="1"/>
      <c r="J23" s="1"/>
      <c r="K23" s="126"/>
      <c r="L23" s="2">
        <v>-850.8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30227.499999999993</v>
      </c>
      <c r="F25" s="3"/>
      <c r="G25" s="3"/>
      <c r="H25" s="3"/>
      <c r="I25" s="3"/>
      <c r="J25" s="150">
        <v>29911.600000000002</v>
      </c>
      <c r="K25" s="133"/>
      <c r="L25" s="150">
        <v>315.89999999999054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-6178.2</v>
      </c>
      <c r="F27" s="1"/>
      <c r="G27" s="1"/>
      <c r="H27" s="1"/>
      <c r="I27" s="1"/>
      <c r="J27" s="169">
        <v>-8464.9</v>
      </c>
      <c r="K27" s="126"/>
      <c r="L27" s="146">
        <v>2286.6999999999998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41</v>
      </c>
      <c r="F29" s="1"/>
      <c r="G29" s="1"/>
      <c r="H29" s="1"/>
      <c r="I29" s="1"/>
      <c r="J29" s="146">
        <v>0</v>
      </c>
      <c r="K29" s="126"/>
      <c r="L29" s="146">
        <v>41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41</v>
      </c>
      <c r="D30" s="1"/>
      <c r="E30" s="1"/>
      <c r="F30" s="1"/>
      <c r="G30" s="1"/>
      <c r="H30" s="1">
        <v>0</v>
      </c>
      <c r="I30" s="1"/>
      <c r="J30" s="1"/>
      <c r="K30" s="126"/>
      <c r="L30" s="2">
        <v>41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6219.2</v>
      </c>
      <c r="F33" s="1"/>
      <c r="G33" s="1"/>
      <c r="H33" s="1"/>
      <c r="I33" s="1"/>
      <c r="J33" s="146">
        <v>8464.9</v>
      </c>
      <c r="K33" s="126"/>
      <c r="L33" s="146">
        <v>-2245.6999999999998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1440.2</v>
      </c>
      <c r="D34" s="1"/>
      <c r="E34" s="1"/>
      <c r="F34" s="1"/>
      <c r="G34" s="1"/>
      <c r="H34" s="2">
        <v>1455.8</v>
      </c>
      <c r="I34" s="1"/>
      <c r="J34" s="1"/>
      <c r="K34" s="126"/>
      <c r="L34" s="2">
        <v>-15.599999999999909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4779</v>
      </c>
      <c r="D35" s="1"/>
      <c r="E35" s="1"/>
      <c r="F35" s="1"/>
      <c r="G35" s="1"/>
      <c r="H35" s="1">
        <v>7009.0999999999995</v>
      </c>
      <c r="I35" s="1"/>
      <c r="J35" s="1"/>
      <c r="K35" s="126"/>
      <c r="L35" s="2">
        <v>-2230.0999999999995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24049.299999999992</v>
      </c>
      <c r="F38" s="1"/>
      <c r="G38" s="1"/>
      <c r="H38" s="1"/>
      <c r="I38" s="1"/>
      <c r="J38" s="146">
        <v>21446.700000000004</v>
      </c>
      <c r="K38" s="126"/>
      <c r="L38" s="146">
        <v>2602.5999999999876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633.30000000000007</v>
      </c>
      <c r="F40" s="1"/>
      <c r="G40" s="1"/>
      <c r="H40" s="1"/>
      <c r="I40" s="1"/>
      <c r="J40" s="170">
        <v>16835.7</v>
      </c>
      <c r="K40" s="126"/>
      <c r="L40" s="2">
        <v>-16202.400000000001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207.8</v>
      </c>
      <c r="D41" s="1"/>
      <c r="E41" s="1"/>
      <c r="F41" s="1"/>
      <c r="G41" s="1"/>
      <c r="H41" s="170">
        <v>17317.5</v>
      </c>
      <c r="I41" s="1"/>
      <c r="J41" s="1"/>
      <c r="K41" s="126"/>
      <c r="L41" s="2">
        <v>-17109.7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450.6</v>
      </c>
      <c r="D42" s="1"/>
      <c r="E42" s="1"/>
      <c r="F42" s="1"/>
      <c r="G42" s="1"/>
      <c r="H42" s="170">
        <v>-501.5</v>
      </c>
      <c r="I42" s="1"/>
      <c r="J42" s="1"/>
      <c r="K42" s="126"/>
      <c r="L42" s="2">
        <v>952.1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-25.1</v>
      </c>
      <c r="D43" s="1"/>
      <c r="E43" s="1"/>
      <c r="F43" s="1"/>
      <c r="G43" s="1"/>
      <c r="H43" s="171">
        <v>19.7</v>
      </c>
      <c r="I43" s="1"/>
      <c r="J43" s="1"/>
      <c r="K43" s="126"/>
      <c r="L43" s="2">
        <v>-44.8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138.5</v>
      </c>
      <c r="F45" s="1"/>
      <c r="G45" s="1"/>
      <c r="H45" s="1"/>
      <c r="I45" s="1"/>
      <c r="J45" s="146">
        <v>96.5</v>
      </c>
      <c r="K45" s="126"/>
      <c r="L45" s="146">
        <v>42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117.3</v>
      </c>
      <c r="F47" s="1"/>
      <c r="G47" s="1"/>
      <c r="H47" s="1"/>
      <c r="I47" s="1"/>
      <c r="J47" s="146">
        <v>100.9</v>
      </c>
      <c r="K47" s="126"/>
      <c r="L47" s="146">
        <v>16.399999999999991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23160.199999999993</v>
      </c>
      <c r="F49" s="3"/>
      <c r="G49" s="3"/>
      <c r="H49" s="3"/>
      <c r="I49" s="3"/>
      <c r="J49" s="150">
        <v>4413.600000000004</v>
      </c>
      <c r="K49" s="133"/>
      <c r="L49" s="150">
        <v>18746.599999999991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1586.3</v>
      </c>
      <c r="F51" s="1"/>
      <c r="G51" s="1"/>
      <c r="H51" s="1"/>
      <c r="I51" s="1"/>
      <c r="J51" s="146">
        <v>1793.6</v>
      </c>
      <c r="K51" s="126"/>
      <c r="L51" s="146">
        <v>-207.29999999999995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1586.3</v>
      </c>
      <c r="D52" s="1"/>
      <c r="E52" s="1"/>
      <c r="F52" s="1"/>
      <c r="G52" s="1"/>
      <c r="H52" s="1">
        <v>1793.6</v>
      </c>
      <c r="I52" s="1"/>
      <c r="J52" s="1"/>
      <c r="K52" s="126"/>
      <c r="L52" s="2">
        <v>-207.29999999999995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278.2</v>
      </c>
      <c r="F54" s="1"/>
      <c r="G54" s="1"/>
      <c r="H54" s="1"/>
      <c r="I54" s="1"/>
      <c r="J54" s="146">
        <v>380.2</v>
      </c>
      <c r="K54" s="126"/>
      <c r="L54" s="146">
        <v>-102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278.2</v>
      </c>
      <c r="D55" s="1"/>
      <c r="E55" s="1"/>
      <c r="F55" s="1"/>
      <c r="G55" s="1"/>
      <c r="H55" s="1">
        <v>380.2</v>
      </c>
      <c r="I55" s="1"/>
      <c r="J55" s="1"/>
      <c r="K55" s="126"/>
      <c r="L55" s="2">
        <v>-102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1308.0999999999999</v>
      </c>
      <c r="F57" s="3"/>
      <c r="G57" s="3"/>
      <c r="H57" s="1"/>
      <c r="I57" s="1"/>
      <c r="J57" s="150">
        <v>1413.3999999999999</v>
      </c>
      <c r="K57" s="133"/>
      <c r="L57" s="150">
        <v>-105.29999999999995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24468.299999999992</v>
      </c>
      <c r="F61" s="3"/>
      <c r="G61" s="3"/>
      <c r="H61" s="1"/>
      <c r="I61" s="1"/>
      <c r="J61" s="150">
        <v>5827.0000000000036</v>
      </c>
      <c r="K61" s="133"/>
      <c r="L61" s="150">
        <v>18641.299999999988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/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78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130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131</v>
      </c>
      <c r="D9" s="34"/>
      <c r="E9" s="32"/>
      <c r="F9" s="33" t="s">
        <v>129</v>
      </c>
      <c r="G9" s="34"/>
      <c r="H9" s="32"/>
      <c r="I9" s="35" t="s">
        <v>103</v>
      </c>
      <c r="J9" s="36"/>
      <c r="K9" s="32"/>
      <c r="L9" s="32"/>
      <c r="M9" s="33" t="s">
        <v>131</v>
      </c>
      <c r="N9" s="32"/>
      <c r="O9" s="32"/>
      <c r="P9" s="33" t="s">
        <v>129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79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352214.1</v>
      </c>
      <c r="E12" s="57"/>
      <c r="F12" s="55"/>
      <c r="G12" s="56">
        <v>303371.2</v>
      </c>
      <c r="H12" s="58"/>
      <c r="I12" s="59">
        <v>48842.899999999965</v>
      </c>
      <c r="J12" s="60"/>
      <c r="K12" s="54" t="s">
        <v>38</v>
      </c>
      <c r="L12" s="54"/>
      <c r="M12" s="61"/>
      <c r="N12" s="59">
        <v>142421.20000000001</v>
      </c>
      <c r="O12" s="54"/>
      <c r="P12" s="61"/>
      <c r="Q12" s="59">
        <v>140927.4</v>
      </c>
      <c r="R12" s="37"/>
      <c r="S12" s="62">
        <v>1493.8000000000175</v>
      </c>
    </row>
    <row r="13" spans="1:19" x14ac:dyDescent="0.2">
      <c r="A13" s="63" t="s">
        <v>39</v>
      </c>
      <c r="B13" s="64"/>
      <c r="C13" s="55"/>
      <c r="D13" s="165">
        <v>-54</v>
      </c>
      <c r="E13" s="65"/>
      <c r="F13" s="55"/>
      <c r="G13" s="162">
        <v>-79.2</v>
      </c>
      <c r="H13" s="66"/>
      <c r="I13" s="59">
        <v>25.200000000000003</v>
      </c>
      <c r="J13" s="60"/>
      <c r="K13" s="54" t="s">
        <v>43</v>
      </c>
      <c r="L13" s="54"/>
      <c r="M13" s="58">
        <v>142421.20000000001</v>
      </c>
      <c r="N13" s="61"/>
      <c r="O13" s="67"/>
      <c r="P13" s="58">
        <v>140927.4</v>
      </c>
      <c r="Q13" s="61"/>
      <c r="R13" s="37"/>
      <c r="S13" s="68">
        <v>1493.8000000000175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847905</v>
      </c>
      <c r="O15" s="54"/>
      <c r="P15" s="61"/>
      <c r="Q15" s="59">
        <v>804240.4</v>
      </c>
      <c r="R15" s="37"/>
      <c r="S15" s="62">
        <v>43664.599999999977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847905</v>
      </c>
      <c r="N16" s="61"/>
      <c r="O16" s="67"/>
      <c r="P16" s="58">
        <v>804240.4</v>
      </c>
      <c r="Q16" s="61"/>
      <c r="R16" s="37"/>
      <c r="S16" s="68">
        <v>43664.599999999977</v>
      </c>
    </row>
    <row r="17" spans="1:19" x14ac:dyDescent="0.2">
      <c r="A17" s="53" t="s">
        <v>41</v>
      </c>
      <c r="B17" s="54"/>
      <c r="C17" s="55"/>
      <c r="D17" s="78">
        <v>163449.4</v>
      </c>
      <c r="E17" s="57"/>
      <c r="F17" s="55"/>
      <c r="G17" s="78">
        <v>164642.6</v>
      </c>
      <c r="H17" s="58"/>
      <c r="I17" s="59">
        <v>-1193.2000000000116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163449.4</v>
      </c>
      <c r="D18" s="55"/>
      <c r="E18" s="55"/>
      <c r="F18" s="79">
        <v>164642.6</v>
      </c>
      <c r="G18" s="55"/>
      <c r="H18" s="67"/>
      <c r="I18" s="70">
        <v>-1193.2000000000116</v>
      </c>
      <c r="J18" s="60"/>
      <c r="K18" s="54" t="s">
        <v>50</v>
      </c>
      <c r="L18" s="54"/>
      <c r="M18" s="61"/>
      <c r="N18" s="59">
        <v>29834.1</v>
      </c>
      <c r="O18" s="54"/>
      <c r="P18" s="61"/>
      <c r="Q18" s="59">
        <v>29908.199999999997</v>
      </c>
      <c r="R18" s="37"/>
      <c r="S18" s="62">
        <v>-74.099999999998545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13480.3</v>
      </c>
      <c r="N19" s="61"/>
      <c r="O19" s="67"/>
      <c r="P19" s="58">
        <v>8231.9</v>
      </c>
      <c r="Q19" s="61"/>
      <c r="R19" s="37"/>
      <c r="S19" s="68">
        <v>5248.4</v>
      </c>
    </row>
    <row r="20" spans="1:19" x14ac:dyDescent="0.2">
      <c r="A20" s="53" t="s">
        <v>107</v>
      </c>
      <c r="B20" s="54"/>
      <c r="C20" s="55"/>
      <c r="D20" s="78">
        <v>3246983.7114727302</v>
      </c>
      <c r="E20" s="57"/>
      <c r="F20" s="55"/>
      <c r="G20" s="78">
        <v>3243767.4478786499</v>
      </c>
      <c r="H20" s="58"/>
      <c r="I20" s="59">
        <v>3216.2635940802284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16353.8</v>
      </c>
      <c r="N21" s="61"/>
      <c r="O21" s="67"/>
      <c r="P21" s="58">
        <v>21676.3</v>
      </c>
      <c r="Q21" s="61"/>
      <c r="R21" s="37"/>
      <c r="S21" s="68">
        <v>-5322.5</v>
      </c>
    </row>
    <row r="22" spans="1:19" x14ac:dyDescent="0.2">
      <c r="A22" s="53" t="s">
        <v>106</v>
      </c>
      <c r="B22" s="54"/>
      <c r="C22" s="79">
        <v>3246983.7114727302</v>
      </c>
      <c r="D22" s="55"/>
      <c r="E22" s="55"/>
      <c r="F22" s="79">
        <v>3243767.4478786499</v>
      </c>
      <c r="G22" s="55"/>
      <c r="H22" s="67"/>
      <c r="I22" s="70">
        <v>3216.2635940802284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3544031.6895168</v>
      </c>
      <c r="D23" s="55"/>
      <c r="E23" s="55"/>
      <c r="F23" s="79">
        <v>3541754.3524515401</v>
      </c>
      <c r="G23" s="55"/>
      <c r="H23" s="67"/>
      <c r="I23" s="70">
        <v>2277.337065259926</v>
      </c>
      <c r="J23" s="60"/>
      <c r="K23" s="54" t="s">
        <v>57</v>
      </c>
      <c r="L23" s="54"/>
      <c r="M23" s="61"/>
      <c r="N23" s="59">
        <v>1938.8</v>
      </c>
      <c r="O23" s="54"/>
      <c r="P23" s="61"/>
      <c r="Q23" s="59">
        <v>1990.9</v>
      </c>
      <c r="R23" s="37"/>
      <c r="S23" s="62">
        <v>-52.100000000000136</v>
      </c>
    </row>
    <row r="24" spans="1:19" x14ac:dyDescent="0.2">
      <c r="A24" s="53" t="s">
        <v>49</v>
      </c>
      <c r="B24" s="54"/>
      <c r="C24" s="79">
        <v>80903.10990421001</v>
      </c>
      <c r="D24" s="55"/>
      <c r="E24" s="55"/>
      <c r="F24" s="79">
        <v>90704.811227399987</v>
      </c>
      <c r="G24" s="55"/>
      <c r="H24" s="67"/>
      <c r="I24" s="70">
        <v>-9801.7013231899764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48326.791763339999</v>
      </c>
      <c r="D25" s="55"/>
      <c r="E25" s="55"/>
      <c r="F25" s="79">
        <v>62696.724767970001</v>
      </c>
      <c r="G25" s="55"/>
      <c r="H25" s="67"/>
      <c r="I25" s="70">
        <v>-14369.933004630002</v>
      </c>
      <c r="J25" s="60"/>
      <c r="K25" s="54" t="s">
        <v>58</v>
      </c>
      <c r="L25" s="54"/>
      <c r="M25" s="61"/>
      <c r="N25" s="59">
        <v>501660.79999999993</v>
      </c>
      <c r="O25" s="54"/>
      <c r="P25" s="61"/>
      <c r="Q25" s="59">
        <v>520673.7</v>
      </c>
      <c r="R25" s="37"/>
      <c r="S25" s="62">
        <v>-19012.900000000081</v>
      </c>
    </row>
    <row r="26" spans="1:19" x14ac:dyDescent="0.2">
      <c r="A26" s="53" t="s">
        <v>53</v>
      </c>
      <c r="B26" s="54"/>
      <c r="C26" s="79">
        <v>106236.38463536999</v>
      </c>
      <c r="D26" s="55"/>
      <c r="E26" s="55"/>
      <c r="F26" s="79">
        <v>86259.649292059999</v>
      </c>
      <c r="G26" s="55"/>
      <c r="H26" s="67"/>
      <c r="I26" s="70">
        <v>19976.735343309992</v>
      </c>
      <c r="J26" s="60"/>
      <c r="K26" s="54" t="s">
        <v>59</v>
      </c>
      <c r="L26" s="54"/>
      <c r="M26" s="58">
        <v>395.6</v>
      </c>
      <c r="N26" s="61"/>
      <c r="O26" s="67"/>
      <c r="P26" s="58">
        <v>859.5</v>
      </c>
      <c r="Q26" s="61"/>
      <c r="R26" s="37"/>
      <c r="S26" s="68">
        <v>-463.9</v>
      </c>
    </row>
    <row r="27" spans="1:19" x14ac:dyDescent="0.2">
      <c r="A27" s="53" t="s">
        <v>55</v>
      </c>
      <c r="B27" s="54"/>
      <c r="C27" s="79">
        <v>80685.135653009987</v>
      </c>
      <c r="D27" s="55"/>
      <c r="E27" s="55"/>
      <c r="F27" s="79">
        <v>74817.410139679996</v>
      </c>
      <c r="G27" s="55"/>
      <c r="H27" s="67"/>
      <c r="I27" s="70">
        <v>5867.7255133299914</v>
      </c>
      <c r="J27" s="60"/>
      <c r="K27" s="54" t="s">
        <v>60</v>
      </c>
      <c r="L27" s="54"/>
      <c r="M27" s="58">
        <v>301563.59999999998</v>
      </c>
      <c r="N27" s="61"/>
      <c r="O27" s="67"/>
      <c r="P27" s="58">
        <v>318072.90000000002</v>
      </c>
      <c r="Q27" s="61"/>
      <c r="R27" s="37"/>
      <c r="S27" s="68">
        <v>-16509.300000000047</v>
      </c>
    </row>
    <row r="28" spans="1:19" x14ac:dyDescent="0.2">
      <c r="A28" s="53" t="s">
        <v>45</v>
      </c>
      <c r="B28" s="54"/>
      <c r="C28" s="164">
        <v>-613199.4</v>
      </c>
      <c r="D28" s="55"/>
      <c r="E28" s="55"/>
      <c r="F28" s="163">
        <v>-612465.5</v>
      </c>
      <c r="G28" s="55"/>
      <c r="H28" s="67"/>
      <c r="I28" s="70">
        <v>-733.90000000002328</v>
      </c>
      <c r="J28" s="60"/>
      <c r="K28" s="54" t="s">
        <v>43</v>
      </c>
      <c r="L28" s="54"/>
      <c r="M28" s="58">
        <v>199701.6</v>
      </c>
      <c r="N28" s="61"/>
      <c r="O28" s="67"/>
      <c r="P28" s="58">
        <v>201741.3</v>
      </c>
      <c r="Q28" s="61"/>
      <c r="R28" s="37"/>
      <c r="S28" s="68">
        <v>-2039.6999999999825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9618.0999999999985</v>
      </c>
      <c r="O30" s="54"/>
      <c r="P30" s="61"/>
      <c r="Q30" s="59">
        <v>10062.6</v>
      </c>
      <c r="R30" s="37"/>
      <c r="S30" s="62">
        <v>-444.50000000000182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1342.7</v>
      </c>
      <c r="N31" s="61"/>
      <c r="O31" s="67"/>
      <c r="P31" s="58">
        <v>1418.3</v>
      </c>
      <c r="Q31" s="61"/>
      <c r="R31" s="37"/>
      <c r="S31" s="68">
        <v>-75.599999999999909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1084</v>
      </c>
      <c r="N32" s="61"/>
      <c r="O32" s="67"/>
      <c r="P32" s="58">
        <v>699.2</v>
      </c>
      <c r="Q32" s="61"/>
      <c r="R32" s="37"/>
      <c r="S32" s="68">
        <v>384.79999999999995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7191.4</v>
      </c>
      <c r="N33" s="61"/>
      <c r="O33" s="67"/>
      <c r="P33" s="58">
        <v>7945.1</v>
      </c>
      <c r="Q33" s="61"/>
      <c r="R33" s="37"/>
      <c r="S33" s="68">
        <v>-753.70000000000073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1533378</v>
      </c>
      <c r="O35" s="54"/>
      <c r="P35" s="61"/>
      <c r="Q35" s="59">
        <v>1507803.2000000002</v>
      </c>
      <c r="R35" s="37"/>
      <c r="S35" s="62">
        <v>25574.799999999814</v>
      </c>
    </row>
    <row r="36" spans="1:19" ht="13.5" customHeight="1" x14ac:dyDescent="0.2">
      <c r="A36" s="53" t="s">
        <v>63</v>
      </c>
      <c r="B36" s="54"/>
      <c r="C36" s="55"/>
      <c r="D36" s="78">
        <v>7578.9999999999982</v>
      </c>
      <c r="E36" s="57"/>
      <c r="F36" s="55"/>
      <c r="G36" s="78">
        <v>8014.7999999999993</v>
      </c>
      <c r="H36" s="58"/>
      <c r="I36" s="59">
        <v>-435.80000000000109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7435.9</v>
      </c>
      <c r="D37" s="55"/>
      <c r="E37" s="55"/>
      <c r="F37" s="79">
        <v>7371.1</v>
      </c>
      <c r="G37" s="55"/>
      <c r="H37" s="67"/>
      <c r="I37" s="70">
        <v>64.799999999999272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2809.2</v>
      </c>
      <c r="D38" s="55"/>
      <c r="E38" s="55"/>
      <c r="F38" s="79">
        <v>3462.2</v>
      </c>
      <c r="G38" s="55"/>
      <c r="H38" s="67"/>
      <c r="I38" s="70">
        <v>-653</v>
      </c>
      <c r="J38" s="60"/>
      <c r="K38" s="54" t="s">
        <v>69</v>
      </c>
      <c r="L38" s="54"/>
      <c r="M38" s="61"/>
      <c r="N38" s="59">
        <v>1533378</v>
      </c>
      <c r="O38" s="54"/>
      <c r="P38" s="61"/>
      <c r="Q38" s="59">
        <v>1507803.2000000002</v>
      </c>
      <c r="R38" s="37"/>
      <c r="S38" s="62">
        <v>25574.799999999814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7103</v>
      </c>
      <c r="D40" s="55"/>
      <c r="E40" s="55"/>
      <c r="F40" s="79">
        <v>7067</v>
      </c>
      <c r="G40" s="55"/>
      <c r="H40" s="67"/>
      <c r="I40" s="70">
        <v>36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-9769.1</v>
      </c>
      <c r="D41" s="55"/>
      <c r="E41" s="84"/>
      <c r="F41" s="163">
        <v>-9885.5</v>
      </c>
      <c r="G41" s="55"/>
      <c r="H41" s="67"/>
      <c r="I41" s="70">
        <v>116.39999999999964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2262709.09</v>
      </c>
      <c r="O42" s="54"/>
      <c r="P42" s="61"/>
      <c r="Q42" s="59">
        <v>2237883.25307925</v>
      </c>
      <c r="R42" s="37"/>
      <c r="S42" s="62">
        <v>24825.836920749862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934516.9</v>
      </c>
      <c r="O44" s="54"/>
      <c r="P44" s="61"/>
      <c r="Q44" s="59">
        <v>934159.46307924995</v>
      </c>
      <c r="R44" s="37"/>
      <c r="S44" s="62">
        <v>357.43692075007129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934516.9</v>
      </c>
      <c r="N45" s="61"/>
      <c r="O45" s="67"/>
      <c r="P45" s="58">
        <v>934159.46307924995</v>
      </c>
      <c r="Q45" s="61"/>
      <c r="R45" s="37"/>
      <c r="S45" s="68">
        <v>357.43692075007129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12915.699999999999</v>
      </c>
      <c r="E47" s="57"/>
      <c r="F47" s="55"/>
      <c r="G47" s="78">
        <v>13054.399999999998</v>
      </c>
      <c r="H47" s="58"/>
      <c r="I47" s="59">
        <v>-138.69999999999891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560129.19999999995</v>
      </c>
      <c r="O48" s="54"/>
      <c r="P48" s="61"/>
      <c r="Q48" s="59">
        <v>560129.1</v>
      </c>
      <c r="R48" s="37"/>
      <c r="S48" s="62">
        <v>9.9999999976716936E-2</v>
      </c>
    </row>
    <row r="49" spans="1:19" x14ac:dyDescent="0.2">
      <c r="A49" s="53" t="s">
        <v>76</v>
      </c>
      <c r="B49" s="54"/>
      <c r="C49" s="79">
        <v>3285.6</v>
      </c>
      <c r="D49" s="55"/>
      <c r="E49" s="55"/>
      <c r="F49" s="79">
        <v>3281.9</v>
      </c>
      <c r="G49" s="55"/>
      <c r="H49" s="67"/>
      <c r="I49" s="70">
        <v>3.6999999999998181</v>
      </c>
      <c r="J49" s="60"/>
      <c r="K49" s="54" t="s">
        <v>79</v>
      </c>
      <c r="L49" s="54"/>
      <c r="M49" s="58">
        <v>560129.19999999995</v>
      </c>
      <c r="N49" s="61"/>
      <c r="O49" s="67"/>
      <c r="P49" s="58">
        <v>560129.1</v>
      </c>
      <c r="Q49" s="61"/>
      <c r="R49" s="37"/>
      <c r="S49" s="68">
        <v>9.9999999976716936E-2</v>
      </c>
    </row>
    <row r="50" spans="1:19" x14ac:dyDescent="0.2">
      <c r="A50" s="53" t="s">
        <v>78</v>
      </c>
      <c r="B50" s="54"/>
      <c r="C50" s="79">
        <v>7046</v>
      </c>
      <c r="D50" s="55"/>
      <c r="E50" s="55"/>
      <c r="F50" s="79">
        <v>7077.5</v>
      </c>
      <c r="G50" s="55"/>
      <c r="H50" s="67"/>
      <c r="I50" s="70">
        <v>-31.5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-9199.5</v>
      </c>
      <c r="D52" s="55"/>
      <c r="E52" s="84"/>
      <c r="F52" s="163">
        <v>-9088.6</v>
      </c>
      <c r="G52" s="55"/>
      <c r="H52" s="67"/>
      <c r="I52" s="70">
        <v>-110.89999999999964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3184.6</v>
      </c>
      <c r="E55" s="57"/>
      <c r="F55" s="55"/>
      <c r="G55" s="78">
        <v>3100.6</v>
      </c>
      <c r="H55" s="58"/>
      <c r="I55" s="59">
        <v>84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1647.4</v>
      </c>
      <c r="D56" s="55"/>
      <c r="E56" s="55"/>
      <c r="F56" s="79">
        <v>1670</v>
      </c>
      <c r="G56" s="55"/>
      <c r="H56" s="67"/>
      <c r="I56" s="70">
        <v>-22.599999999999909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1538.6</v>
      </c>
      <c r="D57" s="55"/>
      <c r="E57" s="55"/>
      <c r="F57" s="79">
        <v>1432</v>
      </c>
      <c r="G57" s="55"/>
      <c r="H57" s="67"/>
      <c r="I57" s="70">
        <v>106.59999999999991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45952.3</v>
      </c>
      <c r="O62" s="54"/>
      <c r="P62" s="61"/>
      <c r="Q62" s="78">
        <v>21484</v>
      </c>
      <c r="R62" s="37"/>
      <c r="S62" s="62">
        <v>24468.300000000003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3796087.1414727303</v>
      </c>
      <c r="E66" s="57"/>
      <c r="F66" s="55"/>
      <c r="G66" s="78">
        <v>3745686.4778786497</v>
      </c>
      <c r="H66" s="58"/>
      <c r="I66" s="59">
        <v>50400.663594080601</v>
      </c>
      <c r="J66" s="60"/>
      <c r="K66" s="54" t="s">
        <v>90</v>
      </c>
      <c r="L66" s="54"/>
      <c r="M66" s="61"/>
      <c r="N66" s="59">
        <v>3796087.09</v>
      </c>
      <c r="O66" s="54"/>
      <c r="P66" s="61"/>
      <c r="Q66" s="59">
        <v>3745686.4530792502</v>
      </c>
      <c r="R66" s="37"/>
      <c r="S66" s="62">
        <v>50400.636920749675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9611.1</v>
      </c>
      <c r="E69" s="54"/>
      <c r="F69" s="67"/>
      <c r="G69" s="59">
        <v>9611.1</v>
      </c>
      <c r="H69" s="58"/>
      <c r="I69" s="59">
        <v>0</v>
      </c>
      <c r="J69" s="93"/>
      <c r="K69" s="54" t="s">
        <v>93</v>
      </c>
      <c r="L69" s="54"/>
      <c r="M69" s="61"/>
      <c r="N69" s="59">
        <v>9611.1</v>
      </c>
      <c r="O69" s="54"/>
      <c r="P69" s="61"/>
      <c r="Q69" s="58">
        <v>9611.1</v>
      </c>
      <c r="R69" s="37"/>
      <c r="S69" s="62"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9611.1</v>
      </c>
      <c r="N70" s="61"/>
      <c r="O70" s="67"/>
      <c r="P70" s="58">
        <v>9611.1</v>
      </c>
      <c r="Q70" s="61"/>
      <c r="R70" s="37"/>
      <c r="S70" s="68"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204590.5</v>
      </c>
      <c r="E72" s="54"/>
      <c r="F72" s="67"/>
      <c r="G72" s="59">
        <v>192072.2</v>
      </c>
      <c r="H72" s="58"/>
      <c r="I72" s="59">
        <v>12518.299999999988</v>
      </c>
      <c r="J72" s="93"/>
      <c r="K72" s="54" t="s">
        <v>96</v>
      </c>
      <c r="L72" s="54"/>
      <c r="M72" s="61"/>
      <c r="N72" s="59">
        <v>204590.5</v>
      </c>
      <c r="O72" s="54"/>
      <c r="P72" s="61"/>
      <c r="Q72" s="59">
        <v>192072.2</v>
      </c>
      <c r="R72" s="37"/>
      <c r="S72" s="62">
        <v>12518.299999999988</v>
      </c>
    </row>
    <row r="73" spans="1:19" x14ac:dyDescent="0.2">
      <c r="A73" s="53" t="s">
        <v>23</v>
      </c>
      <c r="B73" s="54"/>
      <c r="C73" s="79">
        <v>204590.5</v>
      </c>
      <c r="D73" s="67"/>
      <c r="E73" s="67"/>
      <c r="F73" s="58">
        <v>192072.2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4913801.4000000004</v>
      </c>
      <c r="E75" s="54"/>
      <c r="F75" s="67"/>
      <c r="G75" s="59">
        <v>4943722.4000000004</v>
      </c>
      <c r="H75" s="58"/>
      <c r="I75" s="59">
        <v>-29921</v>
      </c>
      <c r="J75" s="93"/>
      <c r="K75" s="54" t="s">
        <v>98</v>
      </c>
      <c r="L75" s="54"/>
      <c r="M75" s="61"/>
      <c r="N75" s="59">
        <v>4913801.4000000004</v>
      </c>
      <c r="O75" s="54"/>
      <c r="P75" s="61"/>
      <c r="Q75" s="59">
        <v>4943722.4000000004</v>
      </c>
      <c r="R75" s="37"/>
      <c r="S75" s="62">
        <v>-29921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7298656.2999999998</v>
      </c>
      <c r="E77" s="54"/>
      <c r="F77" s="67"/>
      <c r="G77" s="59">
        <v>7283023.8045025198</v>
      </c>
      <c r="H77" s="58"/>
      <c r="I77" s="59">
        <v>15632.495497480035</v>
      </c>
      <c r="J77" s="93"/>
      <c r="K77" s="54" t="s">
        <v>100</v>
      </c>
      <c r="L77" s="54"/>
      <c r="M77" s="61"/>
      <c r="N77" s="59">
        <v>7298656.2999999998</v>
      </c>
      <c r="O77" s="54"/>
      <c r="P77" s="61"/>
      <c r="Q77" s="59">
        <v>7283023.8045025198</v>
      </c>
      <c r="R77" s="37"/>
      <c r="S77" s="62">
        <v>15632.495497480035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12426659.300000001</v>
      </c>
      <c r="E79" s="54"/>
      <c r="F79" s="67"/>
      <c r="G79" s="59">
        <v>12428429.50450252</v>
      </c>
      <c r="H79" s="58"/>
      <c r="I79" s="59">
        <v>-1770.2045025192201</v>
      </c>
      <c r="J79" s="93"/>
      <c r="K79" s="54" t="s">
        <v>101</v>
      </c>
      <c r="L79" s="54"/>
      <c r="M79" s="61"/>
      <c r="N79" s="59">
        <v>12426659.300000001</v>
      </c>
      <c r="O79" s="54"/>
      <c r="P79" s="61"/>
      <c r="Q79" s="59">
        <v>12428429.50450252</v>
      </c>
      <c r="R79" s="37"/>
      <c r="S79" s="62">
        <v>-1770.2045025192201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sqref="A1:M62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132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42552</v>
      </c>
      <c r="D11" s="131" t="s">
        <v>4</v>
      </c>
      <c r="E11" s="132">
        <v>42582</v>
      </c>
      <c r="F11" s="126"/>
      <c r="G11" s="129" t="s">
        <v>3</v>
      </c>
      <c r="H11" s="130">
        <v>42522</v>
      </c>
      <c r="I11" s="131" t="s">
        <v>4</v>
      </c>
      <c r="J11" s="132">
        <v>42551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f>+SUM(C15:C18)</f>
        <v>38830.399999999994</v>
      </c>
      <c r="F14" s="1"/>
      <c r="G14" s="1"/>
      <c r="H14" s="1"/>
      <c r="I14" s="1"/>
      <c r="J14" s="146">
        <v>34746.499999999993</v>
      </c>
      <c r="K14" s="126"/>
      <c r="L14" s="146">
        <f>+E14-J14</f>
        <v>4083.9000000000015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32241.8</v>
      </c>
      <c r="D15" s="1"/>
      <c r="E15" s="1"/>
      <c r="F15" s="1"/>
      <c r="G15" s="1"/>
      <c r="H15" s="2">
        <v>32582.400000000001</v>
      </c>
      <c r="I15" s="1"/>
      <c r="J15" s="1"/>
      <c r="K15" s="126"/>
      <c r="L15" s="2">
        <f>+C15-H15</f>
        <v>-340.60000000000218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1136.9000000000001</v>
      </c>
      <c r="D16" s="1"/>
      <c r="E16" s="1"/>
      <c r="F16" s="1"/>
      <c r="G16" s="1"/>
      <c r="H16" s="2">
        <v>1114.7</v>
      </c>
      <c r="I16" s="1"/>
      <c r="J16" s="1"/>
      <c r="K16" s="126"/>
      <c r="L16" s="2">
        <f>+C16-H16</f>
        <v>22.200000000000045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2788.6</v>
      </c>
      <c r="D17" s="1"/>
      <c r="E17" s="1"/>
      <c r="F17" s="1"/>
      <c r="G17" s="1"/>
      <c r="H17" s="2">
        <v>1960.2</v>
      </c>
      <c r="I17" s="1"/>
      <c r="J17" s="1"/>
      <c r="K17" s="126"/>
      <c r="L17" s="2">
        <f>+C17-H17</f>
        <v>828.39999999999986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2663.1</v>
      </c>
      <c r="D18" s="1"/>
      <c r="E18" s="1"/>
      <c r="F18" s="1"/>
      <c r="G18" s="1"/>
      <c r="H18" s="1">
        <v>-910.8</v>
      </c>
      <c r="I18" s="1"/>
      <c r="J18" s="1"/>
      <c r="K18" s="126"/>
      <c r="L18" s="2">
        <f>+C18-H18</f>
        <v>3573.8999999999996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f>+SUM(C21:C23)</f>
        <v>7894.6</v>
      </c>
      <c r="F20" s="1"/>
      <c r="G20" s="1"/>
      <c r="H20" s="1"/>
      <c r="I20" s="1"/>
      <c r="J20" s="146">
        <v>4519</v>
      </c>
      <c r="K20" s="126"/>
      <c r="L20" s="146">
        <f>+E20-J20</f>
        <v>3375.6000000000004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5478.3</v>
      </c>
      <c r="D21" s="1"/>
      <c r="E21" s="1"/>
      <c r="F21" s="1"/>
      <c r="G21" s="1"/>
      <c r="H21" s="2">
        <v>5248.8</v>
      </c>
      <c r="I21" s="1"/>
      <c r="J21" s="1"/>
      <c r="K21" s="126"/>
      <c r="L21" s="2">
        <f>+C21-H21</f>
        <v>229.5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-63.3</v>
      </c>
      <c r="D22" s="1"/>
      <c r="E22" s="1"/>
      <c r="F22" s="1"/>
      <c r="G22" s="1"/>
      <c r="H22" s="2">
        <v>121</v>
      </c>
      <c r="I22" s="1"/>
      <c r="J22" s="1"/>
      <c r="K22" s="126"/>
      <c r="L22" s="2">
        <f>+C22-H22</f>
        <v>-184.3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2479.6</v>
      </c>
      <c r="D23" s="1"/>
      <c r="E23" s="1"/>
      <c r="F23" s="1"/>
      <c r="G23" s="1"/>
      <c r="H23" s="1">
        <v>-850.8</v>
      </c>
      <c r="I23" s="1"/>
      <c r="J23" s="1"/>
      <c r="K23" s="126"/>
      <c r="L23" s="2">
        <f>+C23-H23</f>
        <v>3330.3999999999996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f>+E14-E20</f>
        <v>30935.799999999996</v>
      </c>
      <c r="F25" s="3"/>
      <c r="G25" s="3"/>
      <c r="H25" s="3"/>
      <c r="I25" s="3"/>
      <c r="J25" s="150">
        <v>30227.499999999993</v>
      </c>
      <c r="K25" s="133"/>
      <c r="L25" s="150">
        <f>+E25-J25</f>
        <v>708.30000000000291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f>+E29-E33</f>
        <v>-7393.7</v>
      </c>
      <c r="F27" s="1"/>
      <c r="G27" s="1"/>
      <c r="H27" s="1"/>
      <c r="I27" s="1"/>
      <c r="J27" s="169">
        <v>-6178.2</v>
      </c>
      <c r="K27" s="126"/>
      <c r="L27" s="146">
        <f>+E27-J27</f>
        <v>-1215.5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f>+C30+C31</f>
        <v>0</v>
      </c>
      <c r="F29" s="1"/>
      <c r="G29" s="1"/>
      <c r="H29" s="1"/>
      <c r="I29" s="1"/>
      <c r="J29" s="146">
        <v>41</v>
      </c>
      <c r="K29" s="126"/>
      <c r="L29" s="146">
        <f>+E29-J29</f>
        <v>-41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41</v>
      </c>
      <c r="I30" s="1"/>
      <c r="J30" s="1"/>
      <c r="K30" s="126"/>
      <c r="L30" s="2">
        <f>+C30-H30</f>
        <v>-41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f>+C31-H31</f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f>+C34+C35</f>
        <v>7393.7</v>
      </c>
      <c r="F33" s="1"/>
      <c r="G33" s="1"/>
      <c r="H33" s="1"/>
      <c r="I33" s="1"/>
      <c r="J33" s="146">
        <v>6219.2</v>
      </c>
      <c r="K33" s="126"/>
      <c r="L33" s="146">
        <f>+E33-J33</f>
        <v>1174.5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1369.2</v>
      </c>
      <c r="D34" s="1"/>
      <c r="E34" s="1"/>
      <c r="F34" s="1"/>
      <c r="G34" s="1"/>
      <c r="H34" s="2">
        <v>1440.2</v>
      </c>
      <c r="I34" s="1"/>
      <c r="J34" s="1"/>
      <c r="K34" s="126"/>
      <c r="L34" s="2">
        <f>+C34-H34</f>
        <v>-71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6024.5</v>
      </c>
      <c r="D35" s="1"/>
      <c r="E35" s="1"/>
      <c r="F35" s="1"/>
      <c r="G35" s="1"/>
      <c r="H35" s="1">
        <v>4779</v>
      </c>
      <c r="I35" s="1"/>
      <c r="J35" s="1"/>
      <c r="K35" s="126"/>
      <c r="L35" s="2">
        <f>+C35-H35</f>
        <v>1245.5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f>+E25+E27</f>
        <v>23542.099999999995</v>
      </c>
      <c r="F38" s="1"/>
      <c r="G38" s="1"/>
      <c r="H38" s="1"/>
      <c r="I38" s="1"/>
      <c r="J38" s="146">
        <v>24049.299999999992</v>
      </c>
      <c r="K38" s="126"/>
      <c r="L38" s="146">
        <f>+E38-J38</f>
        <v>-507.19999999999709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f>+C41+C42+C43</f>
        <v>19150.100000000002</v>
      </c>
      <c r="F40" s="1"/>
      <c r="G40" s="1"/>
      <c r="H40" s="1"/>
      <c r="I40" s="1"/>
      <c r="J40" s="170">
        <v>633.30000000000007</v>
      </c>
      <c r="K40" s="126"/>
      <c r="L40" s="2">
        <f>+E40-J40</f>
        <v>18516.800000000003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18986.900000000001</v>
      </c>
      <c r="D41" s="1"/>
      <c r="E41" s="1"/>
      <c r="F41" s="1"/>
      <c r="G41" s="1"/>
      <c r="H41" s="170">
        <v>207.8</v>
      </c>
      <c r="I41" s="1"/>
      <c r="J41" s="1"/>
      <c r="K41" s="126"/>
      <c r="L41" s="2">
        <f>+C41-H41</f>
        <v>18779.100000000002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153.30000000000001</v>
      </c>
      <c r="D42" s="1"/>
      <c r="E42" s="1"/>
      <c r="F42" s="1"/>
      <c r="G42" s="1"/>
      <c r="H42" s="170">
        <v>450.6</v>
      </c>
      <c r="I42" s="1"/>
      <c r="J42" s="1"/>
      <c r="K42" s="126"/>
      <c r="L42" s="2">
        <f>+C42-H42</f>
        <v>-297.3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9.9</v>
      </c>
      <c r="D43" s="1"/>
      <c r="E43" s="1"/>
      <c r="F43" s="1"/>
      <c r="G43" s="1"/>
      <c r="H43" s="171">
        <v>-25.1</v>
      </c>
      <c r="I43" s="1"/>
      <c r="J43" s="1"/>
      <c r="K43" s="126"/>
      <c r="L43" s="2">
        <f>+C43-H43</f>
        <v>35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f>+[1]PYG!E46</f>
        <v>138.4</v>
      </c>
      <c r="F45" s="1"/>
      <c r="G45" s="1"/>
      <c r="H45" s="1"/>
      <c r="I45" s="1"/>
      <c r="J45" s="146">
        <v>138.5</v>
      </c>
      <c r="K45" s="126"/>
      <c r="L45" s="146">
        <f>+E45-J45</f>
        <v>-9.9999999999994316E-2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f>+[1]PYG!E48</f>
        <v>124.6</v>
      </c>
      <c r="F47" s="1"/>
      <c r="G47" s="1"/>
      <c r="H47" s="1"/>
      <c r="I47" s="1"/>
      <c r="J47" s="146">
        <v>117.3</v>
      </c>
      <c r="K47" s="126"/>
      <c r="L47" s="146">
        <f>+E47-J47</f>
        <v>7.2999999999999972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f>+E38-E40-E45-E47</f>
        <v>4128.9999999999927</v>
      </c>
      <c r="F49" s="3"/>
      <c r="G49" s="3"/>
      <c r="H49" s="3"/>
      <c r="I49" s="3"/>
      <c r="J49" s="150">
        <v>23160.199999999993</v>
      </c>
      <c r="K49" s="133"/>
      <c r="L49" s="150">
        <f>+E49-J49</f>
        <v>-19031.2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f>+C52</f>
        <v>1607.1</v>
      </c>
      <c r="F51" s="1"/>
      <c r="G51" s="1"/>
      <c r="H51" s="1"/>
      <c r="I51" s="1"/>
      <c r="J51" s="146">
        <v>1586.3</v>
      </c>
      <c r="K51" s="126"/>
      <c r="L51" s="146">
        <f>+E51-J51</f>
        <v>20.799999999999955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1607.1</v>
      </c>
      <c r="D52" s="1"/>
      <c r="E52" s="1"/>
      <c r="F52" s="1"/>
      <c r="G52" s="1"/>
      <c r="H52" s="1">
        <v>1586.3</v>
      </c>
      <c r="I52" s="1"/>
      <c r="J52" s="1"/>
      <c r="K52" s="126"/>
      <c r="L52" s="2">
        <f>+C52-H52</f>
        <v>20.799999999999955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f>+C55</f>
        <v>204.9</v>
      </c>
      <c r="F54" s="1"/>
      <c r="G54" s="1"/>
      <c r="H54" s="1"/>
      <c r="I54" s="1"/>
      <c r="J54" s="146">
        <v>278.2</v>
      </c>
      <c r="K54" s="126"/>
      <c r="L54" s="146">
        <f>+E54-J54</f>
        <v>-73.299999999999983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204.9</v>
      </c>
      <c r="D55" s="1"/>
      <c r="E55" s="1"/>
      <c r="F55" s="1"/>
      <c r="G55" s="1"/>
      <c r="H55" s="1">
        <v>278.2</v>
      </c>
      <c r="I55" s="1"/>
      <c r="J55" s="1"/>
      <c r="K55" s="126"/>
      <c r="L55" s="2">
        <f>+C55-H55</f>
        <v>-73.299999999999983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f>+E51-E54</f>
        <v>1402.1999999999998</v>
      </c>
      <c r="F57" s="3"/>
      <c r="G57" s="3"/>
      <c r="H57" s="1"/>
      <c r="I57" s="1"/>
      <c r="J57" s="150">
        <v>1308.0999999999999</v>
      </c>
      <c r="K57" s="133"/>
      <c r="L57" s="150">
        <f>+E57-J57</f>
        <v>94.099999999999909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f>+E59-J59</f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f>+E49+E57</f>
        <v>5531.1999999999925</v>
      </c>
      <c r="F61" s="3"/>
      <c r="G61" s="3"/>
      <c r="H61" s="1"/>
      <c r="I61" s="1"/>
      <c r="J61" s="150">
        <v>24468.299999999992</v>
      </c>
      <c r="K61" s="133"/>
      <c r="L61" s="150">
        <f>+E61-J61</f>
        <v>-18937.099999999999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G15" sqref="G15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80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133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134</v>
      </c>
      <c r="D9" s="34"/>
      <c r="E9" s="32"/>
      <c r="F9" s="33" t="s">
        <v>131</v>
      </c>
      <c r="G9" s="34"/>
      <c r="H9" s="32"/>
      <c r="I9" s="35" t="s">
        <v>103</v>
      </c>
      <c r="J9" s="36"/>
      <c r="K9" s="32"/>
      <c r="L9" s="32"/>
      <c r="M9" s="33" t="s">
        <v>134</v>
      </c>
      <c r="N9" s="32"/>
      <c r="O9" s="32"/>
      <c r="P9" s="33" t="s">
        <v>131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81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246520.3</v>
      </c>
      <c r="E12" s="57"/>
      <c r="F12" s="55"/>
      <c r="G12" s="56">
        <v>352214.1</v>
      </c>
      <c r="H12" s="58"/>
      <c r="I12" s="59">
        <f>+D12-G12</f>
        <v>-105693.79999999999</v>
      </c>
      <c r="J12" s="60"/>
      <c r="K12" s="54" t="s">
        <v>38</v>
      </c>
      <c r="L12" s="54"/>
      <c r="M12" s="61"/>
      <c r="N12" s="59">
        <v>147232.9</v>
      </c>
      <c r="O12" s="54"/>
      <c r="P12" s="61"/>
      <c r="Q12" s="59">
        <v>142421.20000000001</v>
      </c>
      <c r="R12" s="37"/>
      <c r="S12" s="62">
        <f>+N12-Q12</f>
        <v>4811.6999999999825</v>
      </c>
    </row>
    <row r="13" spans="1:19" x14ac:dyDescent="0.2">
      <c r="A13" s="63" t="s">
        <v>39</v>
      </c>
      <c r="B13" s="64"/>
      <c r="C13" s="55"/>
      <c r="D13" s="165">
        <v>-63.9</v>
      </c>
      <c r="E13" s="65"/>
      <c r="F13" s="55"/>
      <c r="G13" s="162">
        <v>-54</v>
      </c>
      <c r="H13" s="66"/>
      <c r="I13" s="59">
        <f>+D13-G13</f>
        <v>-9.8999999999999986</v>
      </c>
      <c r="J13" s="60"/>
      <c r="K13" s="54" t="s">
        <v>43</v>
      </c>
      <c r="L13" s="54"/>
      <c r="M13" s="58">
        <v>147232.9</v>
      </c>
      <c r="N13" s="61"/>
      <c r="O13" s="67"/>
      <c r="P13" s="58">
        <v>142421.20000000001</v>
      </c>
      <c r="Q13" s="61"/>
      <c r="R13" s="37"/>
      <c r="S13" s="68">
        <f>+M13-P13</f>
        <v>4811.6999999999825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f>+D15-G15</f>
        <v>0</v>
      </c>
      <c r="J15" s="77"/>
      <c r="K15" s="54" t="s">
        <v>46</v>
      </c>
      <c r="L15" s="54"/>
      <c r="M15" s="61"/>
      <c r="N15" s="59">
        <v>850384.6</v>
      </c>
      <c r="O15" s="54"/>
      <c r="P15" s="61"/>
      <c r="Q15" s="59">
        <v>847905</v>
      </c>
      <c r="R15" s="37"/>
      <c r="S15" s="62">
        <f>+N15-Q15</f>
        <v>2479.5999999999767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850384.6</v>
      </c>
      <c r="N16" s="61"/>
      <c r="O16" s="67"/>
      <c r="P16" s="58">
        <v>847905</v>
      </c>
      <c r="Q16" s="61"/>
      <c r="R16" s="37"/>
      <c r="S16" s="68">
        <f>+M16-P16</f>
        <v>2479.5999999999767</v>
      </c>
    </row>
    <row r="17" spans="1:19" x14ac:dyDescent="0.2">
      <c r="A17" s="53" t="s">
        <v>41</v>
      </c>
      <c r="B17" s="54"/>
      <c r="C17" s="55"/>
      <c r="D17" s="78">
        <f>+C18</f>
        <v>162956.5</v>
      </c>
      <c r="E17" s="57"/>
      <c r="F17" s="55"/>
      <c r="G17" s="78">
        <v>163449.4</v>
      </c>
      <c r="H17" s="58"/>
      <c r="I17" s="59">
        <f>+D17-G17</f>
        <v>-492.89999999999418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162956.5</v>
      </c>
      <c r="D18" s="55"/>
      <c r="E18" s="55"/>
      <c r="F18" s="79">
        <v>163449.4</v>
      </c>
      <c r="G18" s="55"/>
      <c r="H18" s="67"/>
      <c r="I18" s="70">
        <f>+C18-F18</f>
        <v>-492.89999999999418</v>
      </c>
      <c r="J18" s="60"/>
      <c r="K18" s="54" t="s">
        <v>50</v>
      </c>
      <c r="L18" s="54"/>
      <c r="M18" s="61"/>
      <c r="N18" s="59">
        <v>32792.100000000006</v>
      </c>
      <c r="O18" s="54"/>
      <c r="P18" s="61"/>
      <c r="Q18" s="59">
        <v>29834.1</v>
      </c>
      <c r="R18" s="37"/>
      <c r="S18" s="62">
        <f>+N18-Q18</f>
        <v>2958.0000000000073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18958.400000000001</v>
      </c>
      <c r="N19" s="61"/>
      <c r="O19" s="67"/>
      <c r="P19" s="58">
        <v>13480.3</v>
      </c>
      <c r="Q19" s="61"/>
      <c r="R19" s="37"/>
      <c r="S19" s="68">
        <f>+M19-P19</f>
        <v>5478.1000000000022</v>
      </c>
    </row>
    <row r="20" spans="1:19" x14ac:dyDescent="0.2">
      <c r="A20" s="53" t="s">
        <v>107</v>
      </c>
      <c r="B20" s="54"/>
      <c r="C20" s="55"/>
      <c r="D20" s="78">
        <f>+C22+C30+C34</f>
        <v>3328993.9</v>
      </c>
      <c r="E20" s="57"/>
      <c r="F20" s="55"/>
      <c r="G20" s="78">
        <v>3246983.7114727302</v>
      </c>
      <c r="H20" s="58"/>
      <c r="I20" s="59">
        <f>+D20-G20</f>
        <v>82010.188527269755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f>+M20-P20</f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13833.7</v>
      </c>
      <c r="N21" s="61"/>
      <c r="O21" s="67"/>
      <c r="P21" s="58">
        <v>16353.8</v>
      </c>
      <c r="Q21" s="61"/>
      <c r="R21" s="37"/>
      <c r="S21" s="68">
        <f>+M21-P21</f>
        <v>-2520.0999999999985</v>
      </c>
    </row>
    <row r="22" spans="1:19" x14ac:dyDescent="0.2">
      <c r="A22" s="53" t="s">
        <v>106</v>
      </c>
      <c r="B22" s="54"/>
      <c r="C22" s="79">
        <v>3328993.9</v>
      </c>
      <c r="D22" s="55"/>
      <c r="E22" s="55"/>
      <c r="F22" s="79">
        <v>3246983.7114727302</v>
      </c>
      <c r="G22" s="55"/>
      <c r="H22" s="67"/>
      <c r="I22" s="70">
        <f t="shared" ref="I22:I28" si="0">+C22-F22</f>
        <v>82010.188527269755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3653529.5</v>
      </c>
      <c r="D23" s="55"/>
      <c r="E23" s="55"/>
      <c r="F23" s="79">
        <v>3544031.6895168</v>
      </c>
      <c r="G23" s="55"/>
      <c r="H23" s="67"/>
      <c r="I23" s="70">
        <f t="shared" si="0"/>
        <v>109497.81048320001</v>
      </c>
      <c r="J23" s="60"/>
      <c r="K23" s="54" t="s">
        <v>57</v>
      </c>
      <c r="L23" s="54"/>
      <c r="M23" s="61"/>
      <c r="N23" s="59">
        <v>1869</v>
      </c>
      <c r="O23" s="54"/>
      <c r="P23" s="61"/>
      <c r="Q23" s="59">
        <v>1938.8</v>
      </c>
      <c r="R23" s="37"/>
      <c r="S23" s="62">
        <f>+N23-Q23</f>
        <v>-69.799999999999955</v>
      </c>
    </row>
    <row r="24" spans="1:19" x14ac:dyDescent="0.2">
      <c r="A24" s="53" t="s">
        <v>49</v>
      </c>
      <c r="B24" s="54"/>
      <c r="C24" s="79">
        <v>71583.100000000006</v>
      </c>
      <c r="D24" s="55"/>
      <c r="E24" s="55"/>
      <c r="F24" s="79">
        <v>80903.10990421001</v>
      </c>
      <c r="G24" s="55"/>
      <c r="H24" s="67"/>
      <c r="I24" s="70">
        <f t="shared" si="0"/>
        <v>-9320.0099042100046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38762.199999999997</v>
      </c>
      <c r="D25" s="55"/>
      <c r="E25" s="55"/>
      <c r="F25" s="79">
        <v>48326.791763339999</v>
      </c>
      <c r="G25" s="55"/>
      <c r="H25" s="67"/>
      <c r="I25" s="70">
        <f t="shared" si="0"/>
        <v>-9564.5917633400022</v>
      </c>
      <c r="J25" s="60"/>
      <c r="K25" s="54" t="s">
        <v>58</v>
      </c>
      <c r="L25" s="54"/>
      <c r="M25" s="61"/>
      <c r="N25" s="59">
        <v>482671.89999999997</v>
      </c>
      <c r="O25" s="54"/>
      <c r="P25" s="61"/>
      <c r="Q25" s="59">
        <v>501660.79999999993</v>
      </c>
      <c r="R25" s="37"/>
      <c r="S25" s="62">
        <f>+N25-Q25</f>
        <v>-18988.899999999965</v>
      </c>
    </row>
    <row r="26" spans="1:19" x14ac:dyDescent="0.2">
      <c r="A26" s="53" t="s">
        <v>53</v>
      </c>
      <c r="B26" s="54"/>
      <c r="C26" s="79">
        <v>107248.3</v>
      </c>
      <c r="D26" s="55"/>
      <c r="E26" s="55"/>
      <c r="F26" s="79">
        <v>106236.38463536999</v>
      </c>
      <c r="G26" s="55"/>
      <c r="H26" s="67"/>
      <c r="I26" s="70">
        <f t="shared" si="0"/>
        <v>1011.915364630011</v>
      </c>
      <c r="J26" s="60"/>
      <c r="K26" s="54" t="s">
        <v>59</v>
      </c>
      <c r="L26" s="54"/>
      <c r="M26" s="58">
        <v>349.6</v>
      </c>
      <c r="N26" s="61"/>
      <c r="O26" s="67"/>
      <c r="P26" s="58">
        <v>395.6</v>
      </c>
      <c r="Q26" s="61"/>
      <c r="R26" s="37"/>
      <c r="S26" s="68">
        <f>+M26-P26</f>
        <v>-46</v>
      </c>
    </row>
    <row r="27" spans="1:19" x14ac:dyDescent="0.2">
      <c r="A27" s="53" t="s">
        <v>55</v>
      </c>
      <c r="B27" s="54"/>
      <c r="C27" s="79">
        <v>89990.8</v>
      </c>
      <c r="D27" s="55"/>
      <c r="E27" s="55"/>
      <c r="F27" s="79">
        <v>80685.135653009987</v>
      </c>
      <c r="G27" s="55"/>
      <c r="H27" s="67"/>
      <c r="I27" s="70">
        <f t="shared" si="0"/>
        <v>9305.6643469900155</v>
      </c>
      <c r="J27" s="60"/>
      <c r="K27" s="54" t="s">
        <v>60</v>
      </c>
      <c r="L27" s="54"/>
      <c r="M27" s="58">
        <v>285208.5</v>
      </c>
      <c r="N27" s="61"/>
      <c r="O27" s="67"/>
      <c r="P27" s="58">
        <v>301563.59999999998</v>
      </c>
      <c r="Q27" s="61"/>
      <c r="R27" s="37"/>
      <c r="S27" s="68">
        <f>+M27-P27</f>
        <v>-16355.099999999977</v>
      </c>
    </row>
    <row r="28" spans="1:19" x14ac:dyDescent="0.2">
      <c r="A28" s="53" t="s">
        <v>45</v>
      </c>
      <c r="B28" s="54"/>
      <c r="C28" s="164">
        <v>-632120</v>
      </c>
      <c r="D28" s="55"/>
      <c r="E28" s="55"/>
      <c r="F28" s="163">
        <v>-613199.4</v>
      </c>
      <c r="G28" s="55"/>
      <c r="H28" s="67"/>
      <c r="I28" s="70">
        <f t="shared" si="0"/>
        <v>-18920.599999999977</v>
      </c>
      <c r="J28" s="60"/>
      <c r="K28" s="54" t="s">
        <v>43</v>
      </c>
      <c r="L28" s="54"/>
      <c r="M28" s="58">
        <v>197113.8</v>
      </c>
      <c r="N28" s="61"/>
      <c r="O28" s="67"/>
      <c r="P28" s="58">
        <v>199701.6</v>
      </c>
      <c r="Q28" s="61"/>
      <c r="R28" s="37"/>
      <c r="S28" s="68">
        <f>+M28-P28</f>
        <v>-2587.8000000000175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f>+C30-F30</f>
        <v>0</v>
      </c>
      <c r="J30" s="60"/>
      <c r="K30" s="54" t="s">
        <v>62</v>
      </c>
      <c r="L30" s="54"/>
      <c r="M30" s="61"/>
      <c r="N30" s="59">
        <v>9819.4000000000015</v>
      </c>
      <c r="O30" s="54"/>
      <c r="P30" s="61"/>
      <c r="Q30" s="59">
        <v>9618.0999999999985</v>
      </c>
      <c r="R30" s="37"/>
      <c r="S30" s="62">
        <f>+N30-Q30</f>
        <v>201.30000000000291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f>+C31-F31</f>
        <v>0</v>
      </c>
      <c r="J31" s="60"/>
      <c r="K31" s="54" t="s">
        <v>64</v>
      </c>
      <c r="L31" s="54"/>
      <c r="M31" s="58">
        <v>1599.6</v>
      </c>
      <c r="N31" s="61"/>
      <c r="O31" s="67"/>
      <c r="P31" s="58">
        <v>1342.7</v>
      </c>
      <c r="Q31" s="61"/>
      <c r="R31" s="37"/>
      <c r="S31" s="68">
        <f>+M31-P31</f>
        <v>256.89999999999986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f>+C32-F32</f>
        <v>0</v>
      </c>
      <c r="J32" s="60"/>
      <c r="K32" s="54" t="s">
        <v>66</v>
      </c>
      <c r="L32" s="54"/>
      <c r="M32" s="58">
        <v>764.2</v>
      </c>
      <c r="N32" s="61"/>
      <c r="O32" s="67"/>
      <c r="P32" s="58">
        <v>1084</v>
      </c>
      <c r="Q32" s="61"/>
      <c r="R32" s="37"/>
      <c r="S32" s="68">
        <f>+M32-P32</f>
        <v>-319.79999999999995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7455.6</v>
      </c>
      <c r="N33" s="61"/>
      <c r="O33" s="67"/>
      <c r="P33" s="58">
        <v>7191.4</v>
      </c>
      <c r="Q33" s="61"/>
      <c r="R33" s="37"/>
      <c r="S33" s="68">
        <f>+M33-P33</f>
        <v>264.20000000000073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f>+C34-F34</f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1524769.9</v>
      </c>
      <c r="O35" s="54"/>
      <c r="P35" s="61"/>
      <c r="Q35" s="59">
        <v>1533378</v>
      </c>
      <c r="R35" s="37"/>
      <c r="S35" s="62">
        <f>+N35-Q35</f>
        <v>-8608.1000000000931</v>
      </c>
    </row>
    <row r="36" spans="1:19" ht="13.5" customHeight="1" x14ac:dyDescent="0.2">
      <c r="A36" s="53" t="s">
        <v>63</v>
      </c>
      <c r="B36" s="54"/>
      <c r="C36" s="55"/>
      <c r="D36" s="78">
        <f>+SUM(C37:C41)</f>
        <v>29071.500000000004</v>
      </c>
      <c r="E36" s="57"/>
      <c r="F36" s="55"/>
      <c r="G36" s="78">
        <v>7578.9999999999982</v>
      </c>
      <c r="H36" s="58"/>
      <c r="I36" s="59">
        <f>+D36-G36</f>
        <v>21492.500000000007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7659.3</v>
      </c>
      <c r="D37" s="55"/>
      <c r="E37" s="55"/>
      <c r="F37" s="79">
        <v>7435.9</v>
      </c>
      <c r="G37" s="55"/>
      <c r="H37" s="67"/>
      <c r="I37" s="70">
        <f>+C37-F37</f>
        <v>223.40000000000055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4104.8</v>
      </c>
      <c r="D38" s="55"/>
      <c r="E38" s="55"/>
      <c r="F38" s="79">
        <v>2809.2</v>
      </c>
      <c r="G38" s="55"/>
      <c r="H38" s="67"/>
      <c r="I38" s="70">
        <f>+C38-F38</f>
        <v>1295.6000000000004</v>
      </c>
      <c r="J38" s="60"/>
      <c r="K38" s="54" t="s">
        <v>69</v>
      </c>
      <c r="L38" s="54"/>
      <c r="M38" s="61"/>
      <c r="N38" s="59">
        <v>1524769.9</v>
      </c>
      <c r="O38" s="54"/>
      <c r="P38" s="61"/>
      <c r="Q38" s="59">
        <v>1533378</v>
      </c>
      <c r="R38" s="37"/>
      <c r="S38" s="62">
        <f>+N38-Q38</f>
        <v>-8608.1000000000931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f>+C39-F39</f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27296.2</v>
      </c>
      <c r="D40" s="55"/>
      <c r="E40" s="55"/>
      <c r="F40" s="79">
        <v>7103</v>
      </c>
      <c r="G40" s="55"/>
      <c r="H40" s="67"/>
      <c r="I40" s="70">
        <f>+C40-F40</f>
        <v>20193.2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-9988.7999999999993</v>
      </c>
      <c r="D41" s="55"/>
      <c r="E41" s="84"/>
      <c r="F41" s="163">
        <v>-9769.1</v>
      </c>
      <c r="G41" s="55"/>
      <c r="H41" s="67"/>
      <c r="I41" s="70">
        <f>+C41-F41</f>
        <v>-219.69999999999891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2268406.79</v>
      </c>
      <c r="O42" s="54"/>
      <c r="P42" s="61"/>
      <c r="Q42" s="59">
        <v>2262709.09</v>
      </c>
      <c r="R42" s="37"/>
      <c r="S42" s="62">
        <f>+N42-Q42</f>
        <v>5697.7000000001863</v>
      </c>
    </row>
    <row r="43" spans="1:19" x14ac:dyDescent="0.2">
      <c r="A43" s="53" t="s">
        <v>104</v>
      </c>
      <c r="B43" s="54"/>
      <c r="C43" s="55"/>
      <c r="D43" s="78">
        <f>+SUM(C44:C45)</f>
        <v>402.23</v>
      </c>
      <c r="E43" s="57"/>
      <c r="F43" s="55"/>
      <c r="G43" s="78">
        <v>402.23</v>
      </c>
      <c r="H43" s="58"/>
      <c r="I43" s="59">
        <f>+D43-G43</f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f>+C44-F44</f>
        <v>0</v>
      </c>
      <c r="J44" s="60"/>
      <c r="K44" s="54" t="s">
        <v>71</v>
      </c>
      <c r="L44" s="54"/>
      <c r="M44" s="61"/>
      <c r="N44" s="59">
        <v>934683.4</v>
      </c>
      <c r="O44" s="54"/>
      <c r="P44" s="61"/>
      <c r="Q44" s="59">
        <v>934516.9</v>
      </c>
      <c r="R44" s="37"/>
      <c r="S44" s="62">
        <f>+N44-Q44</f>
        <v>166.5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f>+C45-F45</f>
        <v>0</v>
      </c>
      <c r="J45" s="60"/>
      <c r="K45" s="54" t="s">
        <v>73</v>
      </c>
      <c r="L45" s="54"/>
      <c r="M45" s="58">
        <v>934683.4</v>
      </c>
      <c r="N45" s="61"/>
      <c r="O45" s="67"/>
      <c r="P45" s="58">
        <v>934516.9</v>
      </c>
      <c r="Q45" s="61"/>
      <c r="R45" s="37"/>
      <c r="S45" s="68">
        <f>+M45-P45</f>
        <v>166.5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f>+SUM(C48:C53)</f>
        <v>12778.899999999998</v>
      </c>
      <c r="E47" s="57"/>
      <c r="F47" s="55"/>
      <c r="G47" s="78">
        <v>12915.699999999999</v>
      </c>
      <c r="H47" s="58"/>
      <c r="I47" s="59">
        <f>+D47-G47</f>
        <v>-136.80000000000109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f t="shared" ref="I48:I53" si="1">+C48-F48</f>
        <v>0</v>
      </c>
      <c r="J48" s="60"/>
      <c r="K48" s="54" t="s">
        <v>77</v>
      </c>
      <c r="L48" s="54"/>
      <c r="M48" s="61"/>
      <c r="N48" s="59">
        <v>560129.19999999995</v>
      </c>
      <c r="O48" s="54"/>
      <c r="P48" s="61"/>
      <c r="Q48" s="59">
        <v>560129.19999999995</v>
      </c>
      <c r="R48" s="37"/>
      <c r="S48" s="62">
        <f>+N48-Q48</f>
        <v>0</v>
      </c>
    </row>
    <row r="49" spans="1:19" x14ac:dyDescent="0.2">
      <c r="A49" s="53" t="s">
        <v>76</v>
      </c>
      <c r="B49" s="54"/>
      <c r="C49" s="79">
        <v>3304</v>
      </c>
      <c r="D49" s="55"/>
      <c r="E49" s="55"/>
      <c r="F49" s="79">
        <v>3285.6</v>
      </c>
      <c r="G49" s="55"/>
      <c r="H49" s="67"/>
      <c r="I49" s="70">
        <f t="shared" si="1"/>
        <v>18.400000000000091</v>
      </c>
      <c r="J49" s="60"/>
      <c r="K49" s="54" t="s">
        <v>79</v>
      </c>
      <c r="L49" s="54"/>
      <c r="M49" s="58">
        <v>560129.19999999995</v>
      </c>
      <c r="N49" s="61"/>
      <c r="O49" s="67"/>
      <c r="P49" s="58">
        <v>560129.19999999995</v>
      </c>
      <c r="Q49" s="61"/>
      <c r="R49" s="37"/>
      <c r="S49" s="68">
        <f>+M49-P49</f>
        <v>0</v>
      </c>
    </row>
    <row r="50" spans="1:19" x14ac:dyDescent="0.2">
      <c r="A50" s="53" t="s">
        <v>78</v>
      </c>
      <c r="B50" s="54"/>
      <c r="C50" s="79">
        <v>7018.4</v>
      </c>
      <c r="D50" s="55"/>
      <c r="E50" s="55"/>
      <c r="F50" s="79">
        <v>7046</v>
      </c>
      <c r="G50" s="55"/>
      <c r="H50" s="67"/>
      <c r="I50" s="70">
        <f t="shared" si="1"/>
        <v>-27.600000000000364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f t="shared" si="1"/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-9327.1</v>
      </c>
      <c r="D52" s="55"/>
      <c r="E52" s="84"/>
      <c r="F52" s="163">
        <v>-9199.5</v>
      </c>
      <c r="G52" s="55"/>
      <c r="H52" s="67"/>
      <c r="I52" s="70">
        <f t="shared" si="1"/>
        <v>-127.60000000000036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f>+N52-Q52</f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f t="shared" si="1"/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f>+M54-P54</f>
        <v>0</v>
      </c>
    </row>
    <row r="55" spans="1:19" x14ac:dyDescent="0.2">
      <c r="A55" s="53" t="s">
        <v>83</v>
      </c>
      <c r="B55" s="54"/>
      <c r="C55" s="55"/>
      <c r="D55" s="78">
        <f>+SUM(C56:C58)</f>
        <v>3104.9</v>
      </c>
      <c r="E55" s="57"/>
      <c r="F55" s="55"/>
      <c r="G55" s="78">
        <v>3184.6</v>
      </c>
      <c r="H55" s="58"/>
      <c r="I55" s="59">
        <f>+D55-G55</f>
        <v>-79.699999999999818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f>+M55-P55</f>
        <v>0</v>
      </c>
    </row>
    <row r="56" spans="1:19" x14ac:dyDescent="0.2">
      <c r="A56" s="53" t="s">
        <v>85</v>
      </c>
      <c r="B56" s="67"/>
      <c r="C56" s="79">
        <v>1562.8</v>
      </c>
      <c r="D56" s="55"/>
      <c r="E56" s="55"/>
      <c r="F56" s="79">
        <v>1647.4</v>
      </c>
      <c r="G56" s="55"/>
      <c r="H56" s="67"/>
      <c r="I56" s="70">
        <f>+C56-F56</f>
        <v>-84.600000000000136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f>+M56-P56</f>
        <v>0</v>
      </c>
    </row>
    <row r="57" spans="1:19" x14ac:dyDescent="0.2">
      <c r="A57" s="53" t="s">
        <v>14</v>
      </c>
      <c r="B57" s="54"/>
      <c r="C57" s="79">
        <v>1543.5</v>
      </c>
      <c r="D57" s="55"/>
      <c r="E57" s="55"/>
      <c r="F57" s="79">
        <v>1538.6</v>
      </c>
      <c r="G57" s="55"/>
      <c r="H57" s="67"/>
      <c r="I57" s="70">
        <f>+C57-F57</f>
        <v>4.9000000000000909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f>+C58-F58</f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f>+C62</f>
        <v>9412.4</v>
      </c>
      <c r="E60" s="57"/>
      <c r="F60" s="55"/>
      <c r="G60" s="78">
        <v>9412.4</v>
      </c>
      <c r="H60" s="58"/>
      <c r="I60" s="59">
        <f>+D60-G60</f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f>+N60-Q60</f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f>+C62-F62</f>
        <v>0</v>
      </c>
      <c r="J62" s="60"/>
      <c r="K62" s="54" t="s">
        <v>33</v>
      </c>
      <c r="L62" s="54"/>
      <c r="M62" s="61"/>
      <c r="N62" s="78">
        <v>51483.5</v>
      </c>
      <c r="O62" s="54"/>
      <c r="P62" s="61"/>
      <c r="Q62" s="78">
        <v>45952.3</v>
      </c>
      <c r="R62" s="37"/>
      <c r="S62" s="62">
        <f>+N62-Q62</f>
        <v>5531.1999999999971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f>+SUM(D12:D65)</f>
        <v>3793176.7299999995</v>
      </c>
      <c r="E66" s="57"/>
      <c r="F66" s="55"/>
      <c r="G66" s="78">
        <v>3796087.1414727303</v>
      </c>
      <c r="H66" s="58"/>
      <c r="I66" s="59">
        <f>+D66-G66</f>
        <v>-2910.4114727308042</v>
      </c>
      <c r="J66" s="60"/>
      <c r="K66" s="54" t="s">
        <v>90</v>
      </c>
      <c r="L66" s="54"/>
      <c r="M66" s="61"/>
      <c r="N66" s="59">
        <v>3793176.69</v>
      </c>
      <c r="O66" s="54"/>
      <c r="P66" s="61"/>
      <c r="Q66" s="59">
        <v>3796087.09</v>
      </c>
      <c r="R66" s="37"/>
      <c r="S66" s="62">
        <f>+N66-Q66</f>
        <v>-2910.3999999999069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9611.1</v>
      </c>
      <c r="E69" s="54"/>
      <c r="F69" s="67"/>
      <c r="G69" s="59">
        <v>9611.1</v>
      </c>
      <c r="H69" s="58"/>
      <c r="I69" s="59">
        <v>0</v>
      </c>
      <c r="J69" s="93"/>
      <c r="K69" s="54" t="s">
        <v>93</v>
      </c>
      <c r="L69" s="54"/>
      <c r="M69" s="61"/>
      <c r="N69" s="59">
        <v>9611.1</v>
      </c>
      <c r="O69" s="54"/>
      <c r="P69" s="61"/>
      <c r="Q69" s="58">
        <v>9611.1</v>
      </c>
      <c r="R69" s="37"/>
      <c r="S69" s="62"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9611.1</v>
      </c>
      <c r="N70" s="61"/>
      <c r="O70" s="67"/>
      <c r="P70" s="58">
        <v>9611.1</v>
      </c>
      <c r="Q70" s="61"/>
      <c r="R70" s="37"/>
      <c r="S70" s="68"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f>+C73</f>
        <v>219735.7</v>
      </c>
      <c r="E72" s="54"/>
      <c r="F72" s="67"/>
      <c r="G72" s="59">
        <v>204590.5</v>
      </c>
      <c r="H72" s="58"/>
      <c r="I72" s="59">
        <v>15145.200000000012</v>
      </c>
      <c r="J72" s="93"/>
      <c r="K72" s="54" t="s">
        <v>96</v>
      </c>
      <c r="L72" s="54"/>
      <c r="M72" s="61"/>
      <c r="N72" s="59">
        <v>219735.7</v>
      </c>
      <c r="O72" s="54"/>
      <c r="P72" s="61"/>
      <c r="Q72" s="59">
        <v>204590.5</v>
      </c>
      <c r="R72" s="37"/>
      <c r="S72" s="62">
        <v>15145.200000000012</v>
      </c>
    </row>
    <row r="73" spans="1:19" x14ac:dyDescent="0.2">
      <c r="A73" s="53" t="s">
        <v>23</v>
      </c>
      <c r="B73" s="54"/>
      <c r="C73" s="79">
        <v>219735.7</v>
      </c>
      <c r="D73" s="67"/>
      <c r="E73" s="67"/>
      <c r="F73" s="58">
        <v>204590.5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5050723.2</v>
      </c>
      <c r="E75" s="54"/>
      <c r="F75" s="67"/>
      <c r="G75" s="59">
        <v>4913801.4000000004</v>
      </c>
      <c r="H75" s="58"/>
      <c r="I75" s="59">
        <v>136921.79999999981</v>
      </c>
      <c r="J75" s="93"/>
      <c r="K75" s="54" t="s">
        <v>98</v>
      </c>
      <c r="L75" s="54"/>
      <c r="M75" s="61"/>
      <c r="N75" s="59">
        <v>5050723.2</v>
      </c>
      <c r="O75" s="54"/>
      <c r="P75" s="61"/>
      <c r="Q75" s="59">
        <v>4913801.4000000004</v>
      </c>
      <c r="R75" s="37"/>
      <c r="S75" s="62">
        <v>136921.79999999981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7395001.0999999996</v>
      </c>
      <c r="E77" s="54"/>
      <c r="F77" s="67"/>
      <c r="G77" s="59">
        <v>7298656.2999999998</v>
      </c>
      <c r="H77" s="58"/>
      <c r="I77" s="59">
        <v>96344.799999999814</v>
      </c>
      <c r="J77" s="93"/>
      <c r="K77" s="54" t="s">
        <v>100</v>
      </c>
      <c r="L77" s="54"/>
      <c r="M77" s="61"/>
      <c r="N77" s="59">
        <v>7395001.0999999996</v>
      </c>
      <c r="O77" s="54"/>
      <c r="P77" s="61"/>
      <c r="Q77" s="59">
        <v>7298656.2999999998</v>
      </c>
      <c r="R77" s="37"/>
      <c r="S77" s="62">
        <v>96344.799999999814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12675071.1</v>
      </c>
      <c r="E79" s="54"/>
      <c r="F79" s="67"/>
      <c r="G79" s="59">
        <v>12426659.300000001</v>
      </c>
      <c r="H79" s="58"/>
      <c r="I79" s="59">
        <v>248411.79999999888</v>
      </c>
      <c r="J79" s="93"/>
      <c r="K79" s="54" t="s">
        <v>101</v>
      </c>
      <c r="L79" s="54"/>
      <c r="M79" s="61"/>
      <c r="N79" s="59">
        <v>12675071.1</v>
      </c>
      <c r="O79" s="54"/>
      <c r="P79" s="61"/>
      <c r="Q79" s="59">
        <v>12426659.300000001</v>
      </c>
      <c r="R79" s="37"/>
      <c r="S79" s="62">
        <v>248411.79999999888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C15" sqref="C15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135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42583</v>
      </c>
      <c r="D11" s="131" t="s">
        <v>4</v>
      </c>
      <c r="E11" s="132">
        <v>42613</v>
      </c>
      <c r="F11" s="126"/>
      <c r="G11" s="129" t="s">
        <v>3</v>
      </c>
      <c r="H11" s="130">
        <v>42552</v>
      </c>
      <c r="I11" s="131" t="s">
        <v>4</v>
      </c>
      <c r="J11" s="132">
        <v>42582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f>+SUM(C15:C18)</f>
        <v>35355.800000000003</v>
      </c>
      <c r="F14" s="1"/>
      <c r="G14" s="1"/>
      <c r="H14" s="1"/>
      <c r="I14" s="1"/>
      <c r="J14" s="146">
        <v>38830.399999999994</v>
      </c>
      <c r="K14" s="126"/>
      <c r="L14" s="146">
        <f>+E14-J14</f>
        <v>-3474.5999999999913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f>+[2]PYG!C16</f>
        <v>32723</v>
      </c>
      <c r="D15" s="1"/>
      <c r="E15" s="1"/>
      <c r="F15" s="1"/>
      <c r="G15" s="1"/>
      <c r="H15" s="2">
        <v>32241.8</v>
      </c>
      <c r="I15" s="1"/>
      <c r="J15" s="1"/>
      <c r="K15" s="126"/>
      <c r="L15" s="2">
        <f>+C15-H15</f>
        <v>481.20000000000073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f>+[2]PYG!C17</f>
        <v>1178.3</v>
      </c>
      <c r="D16" s="1"/>
      <c r="E16" s="1"/>
      <c r="F16" s="1"/>
      <c r="G16" s="1"/>
      <c r="H16" s="2">
        <v>1136.9000000000001</v>
      </c>
      <c r="I16" s="1"/>
      <c r="J16" s="1"/>
      <c r="K16" s="126"/>
      <c r="L16" s="2">
        <f>+C16-H16</f>
        <v>41.399999999999864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f>+[2]PYG!C18</f>
        <v>3109.7</v>
      </c>
      <c r="D17" s="1"/>
      <c r="E17" s="1"/>
      <c r="F17" s="1"/>
      <c r="G17" s="1"/>
      <c r="H17" s="2">
        <v>2788.6</v>
      </c>
      <c r="I17" s="1"/>
      <c r="J17" s="1"/>
      <c r="K17" s="126"/>
      <c r="L17" s="2">
        <f>+C17-H17</f>
        <v>321.09999999999991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f>+[2]PYG!C19</f>
        <v>-1655.2</v>
      </c>
      <c r="D18" s="1"/>
      <c r="E18" s="1"/>
      <c r="F18" s="1"/>
      <c r="G18" s="1"/>
      <c r="H18" s="1">
        <v>2663.1</v>
      </c>
      <c r="I18" s="1"/>
      <c r="J18" s="1"/>
      <c r="K18" s="126"/>
      <c r="L18" s="2">
        <f>+C18-H18</f>
        <v>-4318.3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f>+SUM(C21:C23)</f>
        <v>4005.8999999999996</v>
      </c>
      <c r="F20" s="1"/>
      <c r="G20" s="1"/>
      <c r="H20" s="1"/>
      <c r="I20" s="1"/>
      <c r="J20" s="146">
        <v>7894.6</v>
      </c>
      <c r="K20" s="126"/>
      <c r="L20" s="146">
        <f>+E20-J20</f>
        <v>-3888.7000000000007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f>+[2]PYG!C22</f>
        <v>5502.3</v>
      </c>
      <c r="D21" s="1"/>
      <c r="E21" s="1"/>
      <c r="F21" s="1"/>
      <c r="G21" s="1"/>
      <c r="H21" s="2">
        <v>5478.3</v>
      </c>
      <c r="I21" s="1"/>
      <c r="J21" s="1"/>
      <c r="K21" s="126"/>
      <c r="L21" s="2">
        <f>+C21-H21</f>
        <v>24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f>+[2]PYG!C23</f>
        <v>19.899999999999999</v>
      </c>
      <c r="D22" s="1"/>
      <c r="E22" s="1"/>
      <c r="F22" s="1"/>
      <c r="G22" s="1"/>
      <c r="H22" s="2">
        <v>-63.3</v>
      </c>
      <c r="I22" s="1"/>
      <c r="J22" s="1"/>
      <c r="K22" s="126"/>
      <c r="L22" s="2">
        <f>+C22-H22</f>
        <v>83.199999999999989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f>+[2]PYG!C24</f>
        <v>-1516.3</v>
      </c>
      <c r="D23" s="1"/>
      <c r="E23" s="1"/>
      <c r="F23" s="1"/>
      <c r="G23" s="1"/>
      <c r="H23" s="1">
        <v>2479.6</v>
      </c>
      <c r="I23" s="1"/>
      <c r="J23" s="1"/>
      <c r="K23" s="126"/>
      <c r="L23" s="2">
        <f>+C23-H23</f>
        <v>-3995.8999999999996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f>+E14-E20</f>
        <v>31349.9</v>
      </c>
      <c r="F25" s="3"/>
      <c r="G25" s="3"/>
      <c r="H25" s="3"/>
      <c r="I25" s="3"/>
      <c r="J25" s="150">
        <v>30935.799999999996</v>
      </c>
      <c r="K25" s="133"/>
      <c r="L25" s="150">
        <f>+E25-J25</f>
        <v>414.10000000000582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f>+E29-E33</f>
        <v>-7661</v>
      </c>
      <c r="F27" s="1"/>
      <c r="G27" s="1"/>
      <c r="H27" s="1"/>
      <c r="I27" s="1"/>
      <c r="J27" s="169">
        <v>-7393.7</v>
      </c>
      <c r="K27" s="126"/>
      <c r="L27" s="146">
        <f>+E27-J27</f>
        <v>-267.30000000000018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f>+C30+C31</f>
        <v>0</v>
      </c>
      <c r="F29" s="1"/>
      <c r="G29" s="1"/>
      <c r="H29" s="1"/>
      <c r="I29" s="1"/>
      <c r="J29" s="146">
        <v>0</v>
      </c>
      <c r="K29" s="126"/>
      <c r="L29" s="146">
        <f>+E29-J29</f>
        <v>0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f>+[2]PYG!C31</f>
        <v>0</v>
      </c>
      <c r="D30" s="1"/>
      <c r="E30" s="1"/>
      <c r="F30" s="1"/>
      <c r="G30" s="1"/>
      <c r="H30" s="1">
        <v>0</v>
      </c>
      <c r="I30" s="1"/>
      <c r="J30" s="1"/>
      <c r="K30" s="126"/>
      <c r="L30" s="2">
        <f>+C30-H30</f>
        <v>0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f>+[2]PYG!C32</f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f>+C31-H31</f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f>+C34+C35</f>
        <v>7661</v>
      </c>
      <c r="F33" s="1"/>
      <c r="G33" s="1"/>
      <c r="H33" s="1"/>
      <c r="I33" s="1"/>
      <c r="J33" s="146">
        <v>7393.7</v>
      </c>
      <c r="K33" s="126"/>
      <c r="L33" s="146">
        <f>+E33-J33</f>
        <v>267.30000000000018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f>+[2]PYG!C35</f>
        <v>1456.8</v>
      </c>
      <c r="D34" s="1"/>
      <c r="E34" s="1"/>
      <c r="F34" s="1"/>
      <c r="G34" s="1"/>
      <c r="H34" s="2">
        <v>1369.2</v>
      </c>
      <c r="I34" s="1"/>
      <c r="J34" s="1"/>
      <c r="K34" s="126"/>
      <c r="L34" s="2">
        <f>+C34-H34</f>
        <v>87.599999999999909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f>+[2]PYG!C36</f>
        <v>6204.2</v>
      </c>
      <c r="D35" s="1"/>
      <c r="E35" s="1"/>
      <c r="F35" s="1"/>
      <c r="G35" s="1"/>
      <c r="H35" s="1">
        <v>6024.5</v>
      </c>
      <c r="I35" s="1"/>
      <c r="J35" s="1"/>
      <c r="K35" s="126"/>
      <c r="L35" s="2">
        <f>+C35-H35</f>
        <v>179.69999999999982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f>+E25+E27</f>
        <v>23688.9</v>
      </c>
      <c r="F38" s="1"/>
      <c r="G38" s="1"/>
      <c r="H38" s="1"/>
      <c r="I38" s="1"/>
      <c r="J38" s="146">
        <v>23542.099999999995</v>
      </c>
      <c r="K38" s="126"/>
      <c r="L38" s="146">
        <f>+E38-J38</f>
        <v>146.80000000000655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f>+C41+C42+C43</f>
        <v>18782.600000000002</v>
      </c>
      <c r="F40" s="1"/>
      <c r="G40" s="1"/>
      <c r="H40" s="1"/>
      <c r="I40" s="1"/>
      <c r="J40" s="170">
        <v>19150.100000000002</v>
      </c>
      <c r="K40" s="126"/>
      <c r="L40" s="2">
        <f>+E40-J40</f>
        <v>-367.5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f>+[2]PYG!C42</f>
        <v>18285.5</v>
      </c>
      <c r="D41" s="1"/>
      <c r="E41" s="1"/>
      <c r="F41" s="1"/>
      <c r="G41" s="1"/>
      <c r="H41" s="170">
        <v>18986.900000000001</v>
      </c>
      <c r="I41" s="1"/>
      <c r="J41" s="1"/>
      <c r="K41" s="126"/>
      <c r="L41" s="2">
        <f>+C41-H41</f>
        <v>-701.40000000000146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f>+[2]PYG!C43</f>
        <v>496.7</v>
      </c>
      <c r="D42" s="1"/>
      <c r="E42" s="1"/>
      <c r="F42" s="1"/>
      <c r="G42" s="1"/>
      <c r="H42" s="170">
        <v>153.30000000000001</v>
      </c>
      <c r="I42" s="1"/>
      <c r="J42" s="1"/>
      <c r="K42" s="126"/>
      <c r="L42" s="2">
        <f>+C42-H42</f>
        <v>343.4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f>+[2]PYG!C44</f>
        <v>0.4</v>
      </c>
      <c r="D43" s="1"/>
      <c r="E43" s="1"/>
      <c r="F43" s="1"/>
      <c r="G43" s="1"/>
      <c r="H43" s="171">
        <v>9.9</v>
      </c>
      <c r="I43" s="1"/>
      <c r="J43" s="1"/>
      <c r="K43" s="126"/>
      <c r="L43" s="2">
        <f>+C43-H43</f>
        <v>-9.5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f>+[2]PYG!E46</f>
        <v>170.4</v>
      </c>
      <c r="F45" s="1"/>
      <c r="G45" s="1"/>
      <c r="H45" s="1"/>
      <c r="I45" s="1"/>
      <c r="J45" s="146">
        <v>138.4</v>
      </c>
      <c r="K45" s="126"/>
      <c r="L45" s="146">
        <f>+E45-J45</f>
        <v>32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f>+[2]PYG!E48</f>
        <v>146.19999999999999</v>
      </c>
      <c r="F47" s="1"/>
      <c r="G47" s="1"/>
      <c r="H47" s="1"/>
      <c r="I47" s="1"/>
      <c r="J47" s="146">
        <v>124.6</v>
      </c>
      <c r="K47" s="126"/>
      <c r="L47" s="146">
        <f>+E47-J47</f>
        <v>21.599999999999994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f>+E38-E40-E45-E47</f>
        <v>4589.7</v>
      </c>
      <c r="F49" s="3"/>
      <c r="G49" s="3"/>
      <c r="H49" s="3"/>
      <c r="I49" s="3"/>
      <c r="J49" s="150">
        <v>4128.9999999999927</v>
      </c>
      <c r="K49" s="133"/>
      <c r="L49" s="150">
        <f>+E49-J49</f>
        <v>460.70000000000709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f>+C52</f>
        <v>4854.3</v>
      </c>
      <c r="F51" s="1"/>
      <c r="G51" s="1"/>
      <c r="H51" s="1"/>
      <c r="I51" s="1"/>
      <c r="J51" s="146">
        <v>1607.1</v>
      </c>
      <c r="K51" s="126"/>
      <c r="L51" s="146">
        <f>+E51-J51</f>
        <v>3247.2000000000003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f>+[2]PYG!C53</f>
        <v>4854.3</v>
      </c>
      <c r="D52" s="1"/>
      <c r="E52" s="1"/>
      <c r="F52" s="1"/>
      <c r="G52" s="1"/>
      <c r="H52" s="1">
        <v>1607.1</v>
      </c>
      <c r="I52" s="1"/>
      <c r="J52" s="1"/>
      <c r="K52" s="126"/>
      <c r="L52" s="2">
        <f>+C52-H52</f>
        <v>3247.2000000000003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f>+C55</f>
        <v>74.400000000000006</v>
      </c>
      <c r="F54" s="1"/>
      <c r="G54" s="1"/>
      <c r="H54" s="1"/>
      <c r="I54" s="1"/>
      <c r="J54" s="146">
        <v>204.9</v>
      </c>
      <c r="K54" s="126"/>
      <c r="L54" s="146">
        <f>+E54-J54</f>
        <v>-130.5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f>+[2]PYG!C56</f>
        <v>74.400000000000006</v>
      </c>
      <c r="D55" s="1"/>
      <c r="E55" s="1"/>
      <c r="F55" s="1"/>
      <c r="G55" s="1"/>
      <c r="H55" s="1">
        <v>204.9</v>
      </c>
      <c r="I55" s="1"/>
      <c r="J55" s="1"/>
      <c r="K55" s="126"/>
      <c r="L55" s="2">
        <f>+C55-H55</f>
        <v>-130.5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f>+E51-E54</f>
        <v>4779.9000000000005</v>
      </c>
      <c r="F57" s="3"/>
      <c r="G57" s="3"/>
      <c r="H57" s="1"/>
      <c r="I57" s="1"/>
      <c r="J57" s="150">
        <v>1402.1999999999998</v>
      </c>
      <c r="K57" s="133"/>
      <c r="L57" s="150">
        <f>+E57-J57</f>
        <v>3377.7000000000007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f>+E59-J59</f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f>+E49+E57</f>
        <v>9369.6</v>
      </c>
      <c r="F61" s="3"/>
      <c r="G61" s="3"/>
      <c r="H61" s="1"/>
      <c r="I61" s="1"/>
      <c r="J61" s="150">
        <v>5531.1999999999925</v>
      </c>
      <c r="K61" s="133"/>
      <c r="L61" s="150">
        <f>+E61-J61</f>
        <v>3838.4000000000078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topLeftCell="B1" zoomScale="75" workbookViewId="0">
      <selection activeCell="K26" sqref="K26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82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135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136</v>
      </c>
      <c r="D9" s="34"/>
      <c r="E9" s="32"/>
      <c r="F9" s="33" t="s">
        <v>134</v>
      </c>
      <c r="G9" s="34"/>
      <c r="H9" s="32"/>
      <c r="I9" s="35" t="s">
        <v>103</v>
      </c>
      <c r="J9" s="36"/>
      <c r="K9" s="32"/>
      <c r="L9" s="32"/>
      <c r="M9" s="33" t="s">
        <v>136</v>
      </c>
      <c r="N9" s="32"/>
      <c r="O9" s="32"/>
      <c r="P9" s="33" t="s">
        <v>134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83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f>+[2]BG!D12</f>
        <v>157596.20000000001</v>
      </c>
      <c r="E12" s="57"/>
      <c r="F12" s="55"/>
      <c r="G12" s="56">
        <v>246520.3</v>
      </c>
      <c r="H12" s="58"/>
      <c r="I12" s="59">
        <f>+D12-G12</f>
        <v>-88924.099999999977</v>
      </c>
      <c r="J12" s="60"/>
      <c r="K12" s="54" t="s">
        <v>38</v>
      </c>
      <c r="L12" s="54"/>
      <c r="M12" s="61"/>
      <c r="N12" s="59">
        <f>+M13</f>
        <v>151454.20000000001</v>
      </c>
      <c r="O12" s="54"/>
      <c r="P12" s="61"/>
      <c r="Q12" s="59">
        <v>147232.9</v>
      </c>
      <c r="R12" s="37"/>
      <c r="S12" s="62">
        <f>+N12-Q12</f>
        <v>4221.3000000000175</v>
      </c>
    </row>
    <row r="13" spans="1:19" x14ac:dyDescent="0.2">
      <c r="A13" s="63" t="s">
        <v>39</v>
      </c>
      <c r="B13" s="64"/>
      <c r="C13" s="55"/>
      <c r="D13" s="165">
        <f>+[2]BG!D13</f>
        <v>-64.400000000000006</v>
      </c>
      <c r="E13" s="65"/>
      <c r="F13" s="55"/>
      <c r="G13" s="162">
        <v>-63.9</v>
      </c>
      <c r="H13" s="66"/>
      <c r="I13" s="59">
        <f>+D13-G13</f>
        <v>-0.50000000000000711</v>
      </c>
      <c r="J13" s="60"/>
      <c r="K13" s="54" t="s">
        <v>43</v>
      </c>
      <c r="L13" s="54"/>
      <c r="M13" s="58">
        <f>+[2]BG!I13</f>
        <v>151454.20000000001</v>
      </c>
      <c r="N13" s="61"/>
      <c r="O13" s="67"/>
      <c r="P13" s="58">
        <v>147232.9</v>
      </c>
      <c r="Q13" s="61"/>
      <c r="R13" s="37"/>
      <c r="S13" s="68">
        <f>+M13-P13</f>
        <v>4221.3000000000175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f>+D15-G15</f>
        <v>0</v>
      </c>
      <c r="J15" s="77"/>
      <c r="K15" s="54" t="s">
        <v>46</v>
      </c>
      <c r="L15" s="54"/>
      <c r="M15" s="61"/>
      <c r="N15" s="59">
        <f>+M16</f>
        <v>892524</v>
      </c>
      <c r="O15" s="54"/>
      <c r="P15" s="61"/>
      <c r="Q15" s="59">
        <v>850384.6</v>
      </c>
      <c r="R15" s="37"/>
      <c r="S15" s="62">
        <f>+N15-Q15</f>
        <v>42139.400000000023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f>+[2]BG!I16</f>
        <v>892524</v>
      </c>
      <c r="N16" s="61"/>
      <c r="O16" s="67"/>
      <c r="P16" s="58">
        <v>850384.6</v>
      </c>
      <c r="Q16" s="61"/>
      <c r="R16" s="37"/>
      <c r="S16" s="68">
        <f>+M16-P16</f>
        <v>42139.400000000023</v>
      </c>
    </row>
    <row r="17" spans="1:19" x14ac:dyDescent="0.2">
      <c r="A17" s="53" t="s">
        <v>41</v>
      </c>
      <c r="B17" s="54"/>
      <c r="C17" s="55"/>
      <c r="D17" s="78">
        <f>+C18</f>
        <v>157590.79999999999</v>
      </c>
      <c r="E17" s="57"/>
      <c r="F17" s="55"/>
      <c r="G17" s="78">
        <v>162956.5</v>
      </c>
      <c r="H17" s="58"/>
      <c r="I17" s="59">
        <f>+D17-G17</f>
        <v>-5365.7000000000116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f>+[2]BG!C18</f>
        <v>157590.79999999999</v>
      </c>
      <c r="D18" s="55"/>
      <c r="E18" s="55"/>
      <c r="F18" s="79">
        <v>162956.5</v>
      </c>
      <c r="G18" s="55"/>
      <c r="H18" s="67"/>
      <c r="I18" s="70">
        <f>+C18-F18</f>
        <v>-5365.7000000000116</v>
      </c>
      <c r="J18" s="60"/>
      <c r="K18" s="54" t="s">
        <v>50</v>
      </c>
      <c r="L18" s="54"/>
      <c r="M18" s="61"/>
      <c r="N18" s="59">
        <f>+SUM(M19:M21)</f>
        <v>41508.400000000001</v>
      </c>
      <c r="O18" s="54"/>
      <c r="P18" s="61"/>
      <c r="Q18" s="59">
        <v>32792.100000000006</v>
      </c>
      <c r="R18" s="37"/>
      <c r="S18" s="62">
        <f>+N18-Q18</f>
        <v>8716.2999999999956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f>+[2]BG!I19</f>
        <v>24460.400000000001</v>
      </c>
      <c r="N19" s="61"/>
      <c r="O19" s="67"/>
      <c r="P19" s="58">
        <v>18958.400000000001</v>
      </c>
      <c r="Q19" s="61"/>
      <c r="R19" s="37"/>
      <c r="S19" s="68">
        <f>+M19-P19</f>
        <v>5502</v>
      </c>
    </row>
    <row r="20" spans="1:19" x14ac:dyDescent="0.2">
      <c r="A20" s="53" t="s">
        <v>107</v>
      </c>
      <c r="B20" s="54"/>
      <c r="C20" s="55"/>
      <c r="D20" s="78">
        <f>+C22+C30+C34</f>
        <v>3488721.83617712</v>
      </c>
      <c r="E20" s="57"/>
      <c r="F20" s="55"/>
      <c r="G20" s="78">
        <v>3328993.9</v>
      </c>
      <c r="H20" s="58"/>
      <c r="I20" s="59">
        <f>+D20-G20</f>
        <v>159727.93617712008</v>
      </c>
      <c r="J20" s="60"/>
      <c r="K20" s="54" t="s">
        <v>54</v>
      </c>
      <c r="L20" s="54"/>
      <c r="M20" s="58">
        <f>+[2]BG!I20</f>
        <v>0</v>
      </c>
      <c r="N20" s="61"/>
      <c r="O20" s="67"/>
      <c r="P20" s="58">
        <v>0</v>
      </c>
      <c r="Q20" s="61"/>
      <c r="R20" s="37"/>
      <c r="S20" s="68">
        <f>+M20-P20</f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f>+[2]BG!I21</f>
        <v>17048</v>
      </c>
      <c r="N21" s="61"/>
      <c r="O21" s="67"/>
      <c r="P21" s="58">
        <v>13833.7</v>
      </c>
      <c r="Q21" s="61"/>
      <c r="R21" s="37"/>
      <c r="S21" s="68">
        <f>+M21-P21</f>
        <v>3214.2999999999993</v>
      </c>
    </row>
    <row r="22" spans="1:19" x14ac:dyDescent="0.2">
      <c r="A22" s="53" t="s">
        <v>106</v>
      </c>
      <c r="B22" s="54"/>
      <c r="C22" s="79">
        <f>+[2]BG!C22</f>
        <v>3488721.83617712</v>
      </c>
      <c r="D22" s="55"/>
      <c r="E22" s="55"/>
      <c r="F22" s="79">
        <v>3328993.9</v>
      </c>
      <c r="G22" s="55"/>
      <c r="H22" s="67"/>
      <c r="I22" s="70">
        <f t="shared" ref="I22:I28" si="0">+C22-F22</f>
        <v>159727.93617712008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f>+[2]BG!C23</f>
        <v>3794577.8917531399</v>
      </c>
      <c r="D23" s="55"/>
      <c r="E23" s="55"/>
      <c r="F23" s="79">
        <v>3653529.5</v>
      </c>
      <c r="G23" s="55"/>
      <c r="H23" s="67"/>
      <c r="I23" s="70">
        <f t="shared" si="0"/>
        <v>141048.39175313991</v>
      </c>
      <c r="J23" s="60"/>
      <c r="K23" s="54" t="s">
        <v>57</v>
      </c>
      <c r="L23" s="54"/>
      <c r="M23" s="61"/>
      <c r="N23" s="59">
        <f>+[2]BG!J23</f>
        <v>1856.3</v>
      </c>
      <c r="O23" s="54"/>
      <c r="P23" s="61"/>
      <c r="Q23" s="59">
        <v>1869</v>
      </c>
      <c r="R23" s="37"/>
      <c r="S23" s="62">
        <f>+N23-Q23</f>
        <v>-12.700000000000045</v>
      </c>
    </row>
    <row r="24" spans="1:19" x14ac:dyDescent="0.2">
      <c r="A24" s="53" t="s">
        <v>49</v>
      </c>
      <c r="B24" s="54"/>
      <c r="C24" s="79">
        <f>+[2]BG!C24</f>
        <v>93187.070683509999</v>
      </c>
      <c r="D24" s="55"/>
      <c r="E24" s="55"/>
      <c r="F24" s="79">
        <v>71583.100000000006</v>
      </c>
      <c r="G24" s="55"/>
      <c r="H24" s="67"/>
      <c r="I24" s="70">
        <f t="shared" si="0"/>
        <v>21603.970683509993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f>+[2]BG!C25</f>
        <v>40865.449007230003</v>
      </c>
      <c r="D25" s="55"/>
      <c r="E25" s="55"/>
      <c r="F25" s="79">
        <v>38762.199999999997</v>
      </c>
      <c r="G25" s="55"/>
      <c r="H25" s="67"/>
      <c r="I25" s="70">
        <f t="shared" si="0"/>
        <v>2103.2490072300061</v>
      </c>
      <c r="J25" s="60"/>
      <c r="K25" s="54" t="s">
        <v>58</v>
      </c>
      <c r="L25" s="54"/>
      <c r="M25" s="61"/>
      <c r="N25" s="59">
        <f>+SUM(M26:M28)</f>
        <v>462447.7</v>
      </c>
      <c r="O25" s="54"/>
      <c r="P25" s="61"/>
      <c r="Q25" s="59">
        <v>482671.89999999997</v>
      </c>
      <c r="R25" s="37"/>
      <c r="S25" s="62">
        <f>+N25-Q25</f>
        <v>-20224.199999999953</v>
      </c>
    </row>
    <row r="26" spans="1:19" x14ac:dyDescent="0.2">
      <c r="A26" s="53" t="s">
        <v>53</v>
      </c>
      <c r="B26" s="54"/>
      <c r="C26" s="79">
        <f>+[2]BG!C26</f>
        <v>110787.96903950001</v>
      </c>
      <c r="D26" s="55"/>
      <c r="E26" s="55"/>
      <c r="F26" s="79">
        <v>107248.3</v>
      </c>
      <c r="G26" s="55"/>
      <c r="H26" s="67"/>
      <c r="I26" s="70">
        <f t="shared" si="0"/>
        <v>3539.6690395000041</v>
      </c>
      <c r="J26" s="60"/>
      <c r="K26" s="54" t="s">
        <v>59</v>
      </c>
      <c r="L26" s="54"/>
      <c r="M26" s="58">
        <f>+[2]BG!I26</f>
        <v>277.2</v>
      </c>
      <c r="N26" s="61"/>
      <c r="O26" s="67"/>
      <c r="P26" s="58">
        <v>349.6</v>
      </c>
      <c r="Q26" s="61"/>
      <c r="R26" s="37"/>
      <c r="S26" s="68">
        <f>+M26-P26</f>
        <v>-72.400000000000034</v>
      </c>
    </row>
    <row r="27" spans="1:19" x14ac:dyDescent="0.2">
      <c r="A27" s="53" t="s">
        <v>55</v>
      </c>
      <c r="B27" s="54"/>
      <c r="C27" s="79">
        <f>+[2]BG!C27</f>
        <v>99692.955693740005</v>
      </c>
      <c r="D27" s="55"/>
      <c r="E27" s="55"/>
      <c r="F27" s="79">
        <v>89990.8</v>
      </c>
      <c r="G27" s="55"/>
      <c r="H27" s="67"/>
      <c r="I27" s="70">
        <f t="shared" si="0"/>
        <v>9702.1556937400019</v>
      </c>
      <c r="J27" s="60"/>
      <c r="K27" s="54" t="s">
        <v>60</v>
      </c>
      <c r="L27" s="54"/>
      <c r="M27" s="58">
        <f>+[2]BG!I27</f>
        <v>268705.2</v>
      </c>
      <c r="N27" s="61"/>
      <c r="O27" s="67"/>
      <c r="P27" s="58">
        <v>285208.5</v>
      </c>
      <c r="Q27" s="61"/>
      <c r="R27" s="37"/>
      <c r="S27" s="68">
        <f>+M27-P27</f>
        <v>-16503.299999999988</v>
      </c>
    </row>
    <row r="28" spans="1:19" x14ac:dyDescent="0.2">
      <c r="A28" s="53" t="s">
        <v>45</v>
      </c>
      <c r="B28" s="54"/>
      <c r="C28" s="164">
        <f>+[2]BG!C28</f>
        <v>-650389.5</v>
      </c>
      <c r="D28" s="55"/>
      <c r="E28" s="55"/>
      <c r="F28" s="163">
        <v>-632120</v>
      </c>
      <c r="G28" s="55"/>
      <c r="H28" s="67"/>
      <c r="I28" s="70">
        <f t="shared" si="0"/>
        <v>-18269.5</v>
      </c>
      <c r="J28" s="60"/>
      <c r="K28" s="54" t="s">
        <v>43</v>
      </c>
      <c r="L28" s="54"/>
      <c r="M28" s="58">
        <f>+[2]BG!I28</f>
        <v>193465.3</v>
      </c>
      <c r="N28" s="61"/>
      <c r="O28" s="67"/>
      <c r="P28" s="58">
        <v>197113.8</v>
      </c>
      <c r="Q28" s="61"/>
      <c r="R28" s="37"/>
      <c r="S28" s="68">
        <f>+M28-P28</f>
        <v>-3648.5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f>+[2]BG!C30</f>
        <v>0</v>
      </c>
      <c r="D30" s="55"/>
      <c r="E30" s="55"/>
      <c r="F30" s="79">
        <v>0</v>
      </c>
      <c r="G30" s="55"/>
      <c r="H30" s="67"/>
      <c r="I30" s="70">
        <f>+C30-F30</f>
        <v>0</v>
      </c>
      <c r="J30" s="60"/>
      <c r="K30" s="54" t="s">
        <v>62</v>
      </c>
      <c r="L30" s="54"/>
      <c r="M30" s="61"/>
      <c r="N30" s="59">
        <f>+SUM(M31:M33)</f>
        <v>12212.6</v>
      </c>
      <c r="O30" s="54"/>
      <c r="P30" s="61"/>
      <c r="Q30" s="59">
        <v>9819.4000000000015</v>
      </c>
      <c r="R30" s="37"/>
      <c r="S30" s="62">
        <f>+N30-Q30</f>
        <v>2393.1999999999989</v>
      </c>
    </row>
    <row r="31" spans="1:19" x14ac:dyDescent="0.2">
      <c r="A31" s="80" t="s">
        <v>48</v>
      </c>
      <c r="B31" s="81"/>
      <c r="C31" s="79">
        <f>+[2]BG!C31</f>
        <v>0</v>
      </c>
      <c r="D31" s="55"/>
      <c r="E31" s="55"/>
      <c r="F31" s="79">
        <v>0</v>
      </c>
      <c r="G31" s="55"/>
      <c r="H31" s="67"/>
      <c r="I31" s="70">
        <f>+C31-F31</f>
        <v>0</v>
      </c>
      <c r="J31" s="60"/>
      <c r="K31" s="54" t="s">
        <v>64</v>
      </c>
      <c r="L31" s="54"/>
      <c r="M31" s="58">
        <f>+[2]BG!I31</f>
        <v>1842</v>
      </c>
      <c r="N31" s="61"/>
      <c r="O31" s="67"/>
      <c r="P31" s="58">
        <v>1599.6</v>
      </c>
      <c r="Q31" s="61"/>
      <c r="R31" s="37"/>
      <c r="S31" s="68">
        <f>+M31-P31</f>
        <v>242.40000000000009</v>
      </c>
    </row>
    <row r="32" spans="1:19" x14ac:dyDescent="0.2">
      <c r="A32" s="80" t="s">
        <v>45</v>
      </c>
      <c r="B32" s="81"/>
      <c r="C32" s="163">
        <f>+[2]BG!C32</f>
        <v>0</v>
      </c>
      <c r="D32" s="55"/>
      <c r="E32" s="82"/>
      <c r="F32" s="163">
        <v>0</v>
      </c>
      <c r="G32" s="55"/>
      <c r="H32" s="67"/>
      <c r="I32" s="70">
        <f>+C32-F32</f>
        <v>0</v>
      </c>
      <c r="J32" s="60"/>
      <c r="K32" s="54" t="s">
        <v>66</v>
      </c>
      <c r="L32" s="54"/>
      <c r="M32" s="58">
        <f>+[2]BG!I32</f>
        <v>1148.5999999999999</v>
      </c>
      <c r="N32" s="61"/>
      <c r="O32" s="67"/>
      <c r="P32" s="58">
        <v>764.2</v>
      </c>
      <c r="Q32" s="61"/>
      <c r="R32" s="37"/>
      <c r="S32" s="68">
        <f>+M32-P32</f>
        <v>384.39999999999986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f>+[2]BG!I33</f>
        <v>9222</v>
      </c>
      <c r="N33" s="61"/>
      <c r="O33" s="67"/>
      <c r="P33" s="58">
        <v>7455.6</v>
      </c>
      <c r="Q33" s="61"/>
      <c r="R33" s="37"/>
      <c r="S33" s="68">
        <f>+M33-P33</f>
        <v>1766.3999999999996</v>
      </c>
    </row>
    <row r="34" spans="1:19" x14ac:dyDescent="0.2">
      <c r="A34" s="53" t="s">
        <v>61</v>
      </c>
      <c r="B34" s="54"/>
      <c r="C34" s="163">
        <f>+[2]BG!C34</f>
        <v>0</v>
      </c>
      <c r="E34" s="65"/>
      <c r="F34" s="163">
        <v>0</v>
      </c>
      <c r="H34" s="66"/>
      <c r="I34" s="59">
        <f>+C34-F34</f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f>+SUM(N12:N34)</f>
        <v>1562003.2</v>
      </c>
      <c r="O35" s="54"/>
      <c r="P35" s="61"/>
      <c r="Q35" s="59">
        <v>1524769.9</v>
      </c>
      <c r="R35" s="37"/>
      <c r="S35" s="62">
        <f>+N35-Q35</f>
        <v>37233.300000000047</v>
      </c>
    </row>
    <row r="36" spans="1:19" ht="13.5" customHeight="1" x14ac:dyDescent="0.2">
      <c r="A36" s="53" t="s">
        <v>63</v>
      </c>
      <c r="B36" s="54"/>
      <c r="C36" s="55"/>
      <c r="D36" s="78">
        <f>+SUM(C37:C41)</f>
        <v>10595.8</v>
      </c>
      <c r="E36" s="57"/>
      <c r="F36" s="55"/>
      <c r="G36" s="78">
        <v>29071.500000000004</v>
      </c>
      <c r="H36" s="58"/>
      <c r="I36" s="59">
        <f>+D36-G36</f>
        <v>-18475.700000000004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f>+[2]BG!C37</f>
        <v>7573.1</v>
      </c>
      <c r="D37" s="55"/>
      <c r="E37" s="55"/>
      <c r="F37" s="79">
        <v>7659.3</v>
      </c>
      <c r="G37" s="55"/>
      <c r="H37" s="67"/>
      <c r="I37" s="70">
        <f>+C37-F37</f>
        <v>-86.199999999999818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f>+[2]BG!C38</f>
        <v>6814.7</v>
      </c>
      <c r="D38" s="55"/>
      <c r="E38" s="55"/>
      <c r="F38" s="79">
        <v>4104.8</v>
      </c>
      <c r="G38" s="55"/>
      <c r="H38" s="67"/>
      <c r="I38" s="70">
        <f>+C38-F38</f>
        <v>2709.8999999999996</v>
      </c>
      <c r="J38" s="60"/>
      <c r="K38" s="54" t="s">
        <v>69</v>
      </c>
      <c r="L38" s="54"/>
      <c r="M38" s="61"/>
      <c r="N38" s="59">
        <f>+N35</f>
        <v>1562003.2</v>
      </c>
      <c r="O38" s="54"/>
      <c r="P38" s="61"/>
      <c r="Q38" s="59">
        <v>1524769.9</v>
      </c>
      <c r="R38" s="37"/>
      <c r="S38" s="62">
        <f>+N38-Q38</f>
        <v>37233.300000000047</v>
      </c>
    </row>
    <row r="39" spans="1:19" x14ac:dyDescent="0.2">
      <c r="A39" s="167" t="s">
        <v>113</v>
      </c>
      <c r="B39" s="81"/>
      <c r="C39" s="79">
        <f>+[2]BG!C39</f>
        <v>0</v>
      </c>
      <c r="D39" s="55"/>
      <c r="E39" s="55"/>
      <c r="F39" s="79">
        <v>0</v>
      </c>
      <c r="G39" s="55"/>
      <c r="H39" s="67"/>
      <c r="I39" s="70">
        <f>+C39-F39</f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f>+[2]BG!C40</f>
        <v>6709.5</v>
      </c>
      <c r="D40" s="55"/>
      <c r="E40" s="55"/>
      <c r="F40" s="79">
        <v>27296.2</v>
      </c>
      <c r="G40" s="55"/>
      <c r="H40" s="67"/>
      <c r="I40" s="70">
        <f>+C40-F40</f>
        <v>-20586.7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f>+[2]BG!C41</f>
        <v>-10501.5</v>
      </c>
      <c r="D41" s="55"/>
      <c r="E41" s="84"/>
      <c r="F41" s="163">
        <v>-9988.7999999999993</v>
      </c>
      <c r="G41" s="55"/>
      <c r="H41" s="67"/>
      <c r="I41" s="70">
        <f>+C41-F41</f>
        <v>-512.70000000000073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f>+SUM(N44:N62)</f>
        <v>2278038.4900000002</v>
      </c>
      <c r="O42" s="54"/>
      <c r="P42" s="61"/>
      <c r="Q42" s="59">
        <v>2268406.79</v>
      </c>
      <c r="R42" s="37"/>
      <c r="S42" s="62">
        <f>+N42-Q42</f>
        <v>9631.7000000001863</v>
      </c>
    </row>
    <row r="43" spans="1:19" x14ac:dyDescent="0.2">
      <c r="A43" s="53" t="s">
        <v>104</v>
      </c>
      <c r="B43" s="54"/>
      <c r="C43" s="55"/>
      <c r="D43" s="78">
        <f>+SUM(C44:C45)</f>
        <v>402.23</v>
      </c>
      <c r="E43" s="57"/>
      <c r="F43" s="55"/>
      <c r="G43" s="78">
        <v>402.23</v>
      </c>
      <c r="H43" s="58"/>
      <c r="I43" s="59">
        <f>+D43-G43</f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f>+[2]BG!C44</f>
        <v>2135.23</v>
      </c>
      <c r="D44" s="55"/>
      <c r="E44" s="55"/>
      <c r="F44" s="79">
        <v>2135.23</v>
      </c>
      <c r="G44" s="55"/>
      <c r="H44" s="67"/>
      <c r="I44" s="70">
        <f>+C44-F44</f>
        <v>0</v>
      </c>
      <c r="J44" s="60"/>
      <c r="K44" s="54" t="s">
        <v>71</v>
      </c>
      <c r="L44" s="54"/>
      <c r="M44" s="61"/>
      <c r="N44" s="59">
        <f>+M45</f>
        <v>934945.4</v>
      </c>
      <c r="O44" s="54"/>
      <c r="P44" s="61"/>
      <c r="Q44" s="59">
        <v>934683.4</v>
      </c>
      <c r="R44" s="37"/>
      <c r="S44" s="62">
        <f>+N44-Q44</f>
        <v>262</v>
      </c>
    </row>
    <row r="45" spans="1:19" x14ac:dyDescent="0.2">
      <c r="A45" s="53" t="s">
        <v>45</v>
      </c>
      <c r="B45" s="85"/>
      <c r="C45" s="164">
        <f>+[2]BG!C45</f>
        <v>-1733</v>
      </c>
      <c r="D45" s="55"/>
      <c r="E45" s="84"/>
      <c r="F45" s="163">
        <v>-1733</v>
      </c>
      <c r="G45" s="55"/>
      <c r="H45" s="67"/>
      <c r="I45" s="70">
        <f>+C45-F45</f>
        <v>0</v>
      </c>
      <c r="J45" s="60"/>
      <c r="K45" s="54" t="s">
        <v>73</v>
      </c>
      <c r="L45" s="54"/>
      <c r="M45" s="58">
        <f>+[2]BG!I45</f>
        <v>934945.4</v>
      </c>
      <c r="N45" s="61"/>
      <c r="O45" s="67"/>
      <c r="P45" s="58">
        <v>934683.4</v>
      </c>
      <c r="Q45" s="61"/>
      <c r="R45" s="37"/>
      <c r="S45" s="68">
        <f>+M45-P45</f>
        <v>262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f>+SUM(C48:C53)</f>
        <v>12621.999999999998</v>
      </c>
      <c r="E47" s="57"/>
      <c r="F47" s="55"/>
      <c r="G47" s="78">
        <v>12778.899999999998</v>
      </c>
      <c r="H47" s="58"/>
      <c r="I47" s="59">
        <f>+D47-G47</f>
        <v>-156.89999999999964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f>+[2]BG!C48</f>
        <v>11940.4</v>
      </c>
      <c r="D48" s="55"/>
      <c r="E48" s="55"/>
      <c r="F48" s="79">
        <v>11940.4</v>
      </c>
      <c r="G48" s="55"/>
      <c r="H48" s="67"/>
      <c r="I48" s="70">
        <f t="shared" ref="I48:I53" si="1">+C48-F48</f>
        <v>0</v>
      </c>
      <c r="J48" s="60"/>
      <c r="K48" s="54" t="s">
        <v>77</v>
      </c>
      <c r="L48" s="54"/>
      <c r="M48" s="61"/>
      <c r="N48" s="59">
        <f>+M49</f>
        <v>560129.19999999995</v>
      </c>
      <c r="O48" s="54"/>
      <c r="P48" s="61"/>
      <c r="Q48" s="59">
        <v>560129.19999999995</v>
      </c>
      <c r="R48" s="37"/>
      <c r="S48" s="62">
        <f>+N48-Q48</f>
        <v>0</v>
      </c>
    </row>
    <row r="49" spans="1:19" x14ac:dyDescent="0.2">
      <c r="A49" s="53" t="s">
        <v>76</v>
      </c>
      <c r="B49" s="54"/>
      <c r="C49" s="79">
        <f>+[2]BG!C49</f>
        <v>3305.1</v>
      </c>
      <c r="D49" s="55"/>
      <c r="E49" s="55"/>
      <c r="F49" s="79">
        <v>3304</v>
      </c>
      <c r="G49" s="55"/>
      <c r="H49" s="67"/>
      <c r="I49" s="70">
        <f t="shared" si="1"/>
        <v>1.0999999999999091</v>
      </c>
      <c r="J49" s="60"/>
      <c r="K49" s="54" t="s">
        <v>79</v>
      </c>
      <c r="L49" s="54"/>
      <c r="M49" s="58">
        <f>+[2]BG!I49</f>
        <v>560129.19999999995</v>
      </c>
      <c r="N49" s="61"/>
      <c r="O49" s="67"/>
      <c r="P49" s="58">
        <v>560129.19999999995</v>
      </c>
      <c r="Q49" s="61"/>
      <c r="R49" s="37"/>
      <c r="S49" s="68">
        <f>+M49-P49</f>
        <v>0</v>
      </c>
    </row>
    <row r="50" spans="1:19" x14ac:dyDescent="0.2">
      <c r="A50" s="53" t="s">
        <v>78</v>
      </c>
      <c r="B50" s="54"/>
      <c r="C50" s="79">
        <f>+[2]BG!C50</f>
        <v>6902.6</v>
      </c>
      <c r="D50" s="55"/>
      <c r="E50" s="55"/>
      <c r="F50" s="79">
        <v>7018.4</v>
      </c>
      <c r="G50" s="55"/>
      <c r="H50" s="67"/>
      <c r="I50" s="70">
        <f t="shared" si="1"/>
        <v>-115.79999999999927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f>+[2]BG!C51</f>
        <v>392.6</v>
      </c>
      <c r="D51" s="55"/>
      <c r="E51" s="55"/>
      <c r="F51" s="79">
        <v>392.6</v>
      </c>
      <c r="G51" s="55"/>
      <c r="H51" s="67"/>
      <c r="I51" s="70">
        <f t="shared" si="1"/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f>+[2]BG!C52</f>
        <v>-9369.2999999999993</v>
      </c>
      <c r="D52" s="55"/>
      <c r="E52" s="84"/>
      <c r="F52" s="163">
        <v>-9327.1</v>
      </c>
      <c r="G52" s="55"/>
      <c r="H52" s="67"/>
      <c r="I52" s="70">
        <f t="shared" si="1"/>
        <v>-42.199999999998909</v>
      </c>
      <c r="J52" s="60"/>
      <c r="K52" s="54" t="s">
        <v>82</v>
      </c>
      <c r="L52" s="54"/>
      <c r="M52" s="61"/>
      <c r="N52" s="59">
        <f>+SUM(M54:M56)</f>
        <v>111157.71</v>
      </c>
      <c r="O52" s="54"/>
      <c r="P52" s="61"/>
      <c r="Q52" s="59">
        <v>111157.71</v>
      </c>
      <c r="R52" s="37"/>
      <c r="S52" s="62">
        <f>+N52-Q52</f>
        <v>0</v>
      </c>
    </row>
    <row r="53" spans="1:19" x14ac:dyDescent="0.2">
      <c r="A53" s="53" t="s">
        <v>81</v>
      </c>
      <c r="B53" s="54"/>
      <c r="C53" s="164">
        <f>+[2]BG!C53</f>
        <v>-549.4</v>
      </c>
      <c r="D53" s="55"/>
      <c r="E53" s="84"/>
      <c r="F53" s="163">
        <v>-549.4</v>
      </c>
      <c r="G53" s="55"/>
      <c r="H53" s="67"/>
      <c r="I53" s="70">
        <f t="shared" si="1"/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f>+[2]BG!I54</f>
        <v>9412.4</v>
      </c>
      <c r="N54" s="61"/>
      <c r="O54" s="67"/>
      <c r="P54" s="58">
        <v>9412.4</v>
      </c>
      <c r="Q54" s="61"/>
      <c r="R54" s="37"/>
      <c r="S54" s="68">
        <f>+M54-P54</f>
        <v>0</v>
      </c>
    </row>
    <row r="55" spans="1:19" x14ac:dyDescent="0.2">
      <c r="A55" s="53" t="s">
        <v>83</v>
      </c>
      <c r="B55" s="54"/>
      <c r="C55" s="55"/>
      <c r="D55" s="78">
        <f>+SUM(C56:C58)</f>
        <v>3164.9</v>
      </c>
      <c r="E55" s="57"/>
      <c r="F55" s="55"/>
      <c r="G55" s="78">
        <v>3104.9</v>
      </c>
      <c r="H55" s="58"/>
      <c r="I55" s="59">
        <f>+D55-G55</f>
        <v>60</v>
      </c>
      <c r="J55" s="60"/>
      <c r="K55" s="54" t="s">
        <v>86</v>
      </c>
      <c r="L55" s="54"/>
      <c r="M55" s="58">
        <f>+[2]BG!I55</f>
        <v>100635.21</v>
      </c>
      <c r="N55" s="61"/>
      <c r="O55" s="67"/>
      <c r="P55" s="58">
        <v>100635.21</v>
      </c>
      <c r="Q55" s="61"/>
      <c r="R55" s="37"/>
      <c r="S55" s="68">
        <f>+M55-P55</f>
        <v>0</v>
      </c>
    </row>
    <row r="56" spans="1:19" x14ac:dyDescent="0.2">
      <c r="A56" s="53" t="s">
        <v>85</v>
      </c>
      <c r="B56" s="67"/>
      <c r="C56" s="79">
        <f>+[2]BG!C56</f>
        <v>1583.5</v>
      </c>
      <c r="D56" s="55"/>
      <c r="E56" s="55"/>
      <c r="F56" s="79">
        <v>1562.8</v>
      </c>
      <c r="G56" s="55"/>
      <c r="H56" s="67"/>
      <c r="I56" s="70">
        <f>+C56-F56</f>
        <v>20.700000000000045</v>
      </c>
      <c r="J56" s="60"/>
      <c r="K56" s="54" t="s">
        <v>43</v>
      </c>
      <c r="L56" s="54"/>
      <c r="M56" s="58">
        <f>+[2]BG!I56</f>
        <v>1110.0999999999999</v>
      </c>
      <c r="N56" s="61"/>
      <c r="O56" s="67"/>
      <c r="P56" s="58">
        <v>1110.0999999999999</v>
      </c>
      <c r="Q56" s="61"/>
      <c r="R56" s="37"/>
      <c r="S56" s="68">
        <f>+M56-P56</f>
        <v>0</v>
      </c>
    </row>
    <row r="57" spans="1:19" x14ac:dyDescent="0.2">
      <c r="A57" s="53" t="s">
        <v>14</v>
      </c>
      <c r="B57" s="54"/>
      <c r="C57" s="79">
        <f>+[2]BG!C57</f>
        <v>1582.8</v>
      </c>
      <c r="D57" s="55"/>
      <c r="E57" s="55"/>
      <c r="F57" s="79">
        <v>1543.5</v>
      </c>
      <c r="G57" s="55"/>
      <c r="H57" s="67"/>
      <c r="I57" s="70">
        <f>+C57-F57</f>
        <v>39.299999999999955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f>+[2]BG!C58</f>
        <v>-1.4</v>
      </c>
      <c r="D58" s="55"/>
      <c r="E58" s="84"/>
      <c r="F58" s="164">
        <v>-1.4</v>
      </c>
      <c r="G58" s="55"/>
      <c r="H58" s="67"/>
      <c r="I58" s="70">
        <f>+C58-F58</f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f>+C62</f>
        <v>9412.4</v>
      </c>
      <c r="E60" s="57"/>
      <c r="F60" s="55"/>
      <c r="G60" s="78">
        <v>9412.4</v>
      </c>
      <c r="H60" s="58"/>
      <c r="I60" s="59">
        <f>+D60-G60</f>
        <v>0</v>
      </c>
      <c r="J60" s="60"/>
      <c r="K60" s="54" t="s">
        <v>88</v>
      </c>
      <c r="L60" s="54"/>
      <c r="M60" s="61"/>
      <c r="N60" s="59">
        <f>+[2]BG!J60</f>
        <v>610952.98</v>
      </c>
      <c r="O60" s="54"/>
      <c r="P60" s="61"/>
      <c r="Q60" s="59">
        <v>610952.98</v>
      </c>
      <c r="R60" s="37"/>
      <c r="S60" s="62">
        <f>+N60-Q60</f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f>+[2]BG!C62</f>
        <v>9412.4</v>
      </c>
      <c r="D62" s="55"/>
      <c r="E62" s="55"/>
      <c r="F62" s="79">
        <v>9412.4</v>
      </c>
      <c r="G62" s="55"/>
      <c r="H62" s="67"/>
      <c r="I62" s="70">
        <f>+C62-F62</f>
        <v>0</v>
      </c>
      <c r="J62" s="60"/>
      <c r="K62" s="54" t="s">
        <v>33</v>
      </c>
      <c r="L62" s="54"/>
      <c r="M62" s="61"/>
      <c r="N62" s="78">
        <f>+[2]BG!J62</f>
        <v>60853.2</v>
      </c>
      <c r="O62" s="54"/>
      <c r="P62" s="61"/>
      <c r="Q62" s="78">
        <v>51483.6</v>
      </c>
      <c r="R62" s="37"/>
      <c r="S62" s="62">
        <f>+N62-Q62</f>
        <v>9369.5999999999985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f>+SUM(D12:D65)</f>
        <v>3840041.7661771197</v>
      </c>
      <c r="E66" s="57"/>
      <c r="F66" s="55"/>
      <c r="G66" s="78">
        <v>3793176.7299999995</v>
      </c>
      <c r="H66" s="58"/>
      <c r="I66" s="59">
        <f>+D66-G66</f>
        <v>46865.036177120171</v>
      </c>
      <c r="J66" s="60"/>
      <c r="K66" s="54" t="s">
        <v>90</v>
      </c>
      <c r="L66" s="54"/>
      <c r="M66" s="61"/>
      <c r="N66" s="59">
        <f>+N38+N42</f>
        <v>3840041.6900000004</v>
      </c>
      <c r="O66" s="54"/>
      <c r="P66" s="61"/>
      <c r="Q66" s="59">
        <v>3793176.69</v>
      </c>
      <c r="R66" s="37"/>
      <c r="S66" s="62">
        <f>+N66-Q66</f>
        <v>46865.000000000466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f>+[2]BG!D69</f>
        <v>9611.1</v>
      </c>
      <c r="E69" s="54"/>
      <c r="F69" s="67"/>
      <c r="G69" s="59">
        <v>9611.1</v>
      </c>
      <c r="H69" s="58"/>
      <c r="I69" s="59">
        <f>+D69-G69</f>
        <v>0</v>
      </c>
      <c r="J69" s="93"/>
      <c r="K69" s="54" t="s">
        <v>93</v>
      </c>
      <c r="L69" s="54"/>
      <c r="M69" s="61"/>
      <c r="N69" s="59">
        <f>+M70</f>
        <v>9611.1</v>
      </c>
      <c r="O69" s="54"/>
      <c r="P69" s="61"/>
      <c r="Q69" s="58">
        <v>9611.1</v>
      </c>
      <c r="R69" s="37"/>
      <c r="S69" s="62">
        <f>+N69-Q69</f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f>+[2]BG!I70</f>
        <v>9611.1</v>
      </c>
      <c r="N70" s="61"/>
      <c r="O70" s="67"/>
      <c r="P70" s="58">
        <v>9611.1</v>
      </c>
      <c r="Q70" s="61"/>
      <c r="R70" s="37"/>
      <c r="S70" s="68">
        <f>+M70-P70</f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f>+C73</f>
        <v>235754.2</v>
      </c>
      <c r="E72" s="54"/>
      <c r="F72" s="67"/>
      <c r="G72" s="59">
        <v>219735.7</v>
      </c>
      <c r="H72" s="58"/>
      <c r="I72" s="59">
        <f>+D72-G72</f>
        <v>16018.5</v>
      </c>
      <c r="J72" s="93"/>
      <c r="K72" s="54" t="s">
        <v>96</v>
      </c>
      <c r="L72" s="54"/>
      <c r="M72" s="61"/>
      <c r="N72" s="59">
        <f>+D72</f>
        <v>235754.2</v>
      </c>
      <c r="O72" s="54"/>
      <c r="P72" s="61"/>
      <c r="Q72" s="59">
        <v>219735.7</v>
      </c>
      <c r="R72" s="37"/>
      <c r="S72" s="62">
        <f>+N72-Q72</f>
        <v>16018.5</v>
      </c>
    </row>
    <row r="73" spans="1:19" x14ac:dyDescent="0.2">
      <c r="A73" s="53" t="s">
        <v>23</v>
      </c>
      <c r="B73" s="54"/>
      <c r="C73" s="79">
        <f>+[2]BG!C73</f>
        <v>235754.2</v>
      </c>
      <c r="D73" s="67"/>
      <c r="E73" s="67"/>
      <c r="F73" s="58">
        <v>219735.7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f>+[2]BG!D75</f>
        <v>5166925.4000000004</v>
      </c>
      <c r="E75" s="54"/>
      <c r="F75" s="67"/>
      <c r="G75" s="59">
        <v>5050723.2</v>
      </c>
      <c r="H75" s="58"/>
      <c r="I75" s="59">
        <f>+D75-G75</f>
        <v>116202.20000000019</v>
      </c>
      <c r="J75" s="93"/>
      <c r="K75" s="54" t="s">
        <v>98</v>
      </c>
      <c r="L75" s="54"/>
      <c r="M75" s="61"/>
      <c r="N75" s="59">
        <f>+D75</f>
        <v>5166925.4000000004</v>
      </c>
      <c r="O75" s="54"/>
      <c r="P75" s="61"/>
      <c r="Q75" s="59">
        <v>5050723.2</v>
      </c>
      <c r="R75" s="37"/>
      <c r="S75" s="62">
        <f>+N75-Q75</f>
        <v>116202.20000000019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f>+[2]BG!D77</f>
        <v>7523275.5</v>
      </c>
      <c r="E77" s="54"/>
      <c r="F77" s="67"/>
      <c r="G77" s="59">
        <v>7395001.0999999996</v>
      </c>
      <c r="H77" s="58"/>
      <c r="I77" s="59">
        <f>+D77-G77</f>
        <v>128274.40000000037</v>
      </c>
      <c r="J77" s="93"/>
      <c r="K77" s="54" t="s">
        <v>100</v>
      </c>
      <c r="L77" s="54"/>
      <c r="M77" s="61"/>
      <c r="N77" s="59">
        <f>+D77</f>
        <v>7523275.5</v>
      </c>
      <c r="O77" s="54"/>
      <c r="P77" s="61"/>
      <c r="Q77" s="59">
        <v>7395001.0999999996</v>
      </c>
      <c r="R77" s="37"/>
      <c r="S77" s="62">
        <f>+N77-Q77</f>
        <v>128274.40000000037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f>+[2]BG!D79</f>
        <v>12935566.199999999</v>
      </c>
      <c r="E79" s="54"/>
      <c r="F79" s="67"/>
      <c r="G79" s="59">
        <v>12675071.1</v>
      </c>
      <c r="H79" s="58"/>
      <c r="I79" s="59">
        <f>+D79-G79</f>
        <v>260495.09999999963</v>
      </c>
      <c r="J79" s="93"/>
      <c r="K79" s="54" t="s">
        <v>101</v>
      </c>
      <c r="L79" s="54"/>
      <c r="M79" s="61"/>
      <c r="N79" s="59">
        <f>+D79</f>
        <v>12935566.199999999</v>
      </c>
      <c r="O79" s="54"/>
      <c r="P79" s="61"/>
      <c r="Q79" s="59">
        <v>12675071.1</v>
      </c>
      <c r="R79" s="37"/>
      <c r="S79" s="62">
        <f>+N79-Q79</f>
        <v>260495.09999999963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>
    <pageSetUpPr fitToPage="1"/>
  </sheetPr>
  <dimension ref="A1:S184"/>
  <sheetViews>
    <sheetView showGridLines="0" topLeftCell="A37" zoomScale="75" workbookViewId="0">
      <selection activeCell="D26" sqref="D26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137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42614</v>
      </c>
      <c r="D11" s="131" t="s">
        <v>4</v>
      </c>
      <c r="E11" s="132">
        <v>42643</v>
      </c>
      <c r="F11" s="126"/>
      <c r="G11" s="129" t="s">
        <v>3</v>
      </c>
      <c r="H11" s="130">
        <v>42583</v>
      </c>
      <c r="I11" s="131" t="s">
        <v>4</v>
      </c>
      <c r="J11" s="132">
        <v>42613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f>+SUM(C15:C18)</f>
        <v>69439.700000000012</v>
      </c>
      <c r="F14" s="1"/>
      <c r="G14" s="1"/>
      <c r="H14" s="1"/>
      <c r="I14" s="1"/>
      <c r="J14" s="146">
        <v>35355.800000000003</v>
      </c>
      <c r="K14" s="126"/>
      <c r="L14" s="146">
        <f>+E14-J14</f>
        <v>34083.900000000009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f>+[3]PYG!C16</f>
        <v>52437</v>
      </c>
      <c r="D15" s="1"/>
      <c r="E15" s="1"/>
      <c r="F15" s="1"/>
      <c r="G15" s="1"/>
      <c r="H15" s="2">
        <v>32723</v>
      </c>
      <c r="I15" s="1"/>
      <c r="J15" s="1"/>
      <c r="K15" s="126"/>
      <c r="L15" s="2">
        <f>+C15-H15</f>
        <v>19714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f>+[3]PYG!C17</f>
        <v>1062.3</v>
      </c>
      <c r="D16" s="1"/>
      <c r="E16" s="1"/>
      <c r="F16" s="1"/>
      <c r="G16" s="1"/>
      <c r="H16" s="2">
        <v>1178.3</v>
      </c>
      <c r="I16" s="1"/>
      <c r="J16" s="1"/>
      <c r="K16" s="126"/>
      <c r="L16" s="2">
        <f>+C16-H16</f>
        <v>-116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f>+[3]PYG!C18</f>
        <v>16354.8</v>
      </c>
      <c r="D17" s="1"/>
      <c r="E17" s="1"/>
      <c r="F17" s="1"/>
      <c r="G17" s="1"/>
      <c r="H17" s="2">
        <v>3109.7</v>
      </c>
      <c r="I17" s="1"/>
      <c r="J17" s="1"/>
      <c r="K17" s="126"/>
      <c r="L17" s="2">
        <f>+C17-H17</f>
        <v>13245.099999999999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f>+[3]PYG!C19</f>
        <v>-414.4</v>
      </c>
      <c r="D18" s="1"/>
      <c r="E18" s="1"/>
      <c r="F18" s="1"/>
      <c r="G18" s="1"/>
      <c r="H18" s="1">
        <v>-1655.2</v>
      </c>
      <c r="I18" s="1"/>
      <c r="J18" s="1"/>
      <c r="K18" s="126"/>
      <c r="L18" s="2">
        <f>+C18-H18</f>
        <v>1240.8000000000002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f>+SUM(C21:C23)</f>
        <v>5384.4</v>
      </c>
      <c r="F20" s="1"/>
      <c r="G20" s="1"/>
      <c r="H20" s="1"/>
      <c r="I20" s="1"/>
      <c r="J20" s="146">
        <v>4005.8999999999996</v>
      </c>
      <c r="K20" s="126"/>
      <c r="L20" s="146">
        <f>+E20-J20</f>
        <v>1378.5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f>+[3]PYG!C22</f>
        <v>5649.2</v>
      </c>
      <c r="D21" s="1"/>
      <c r="E21" s="1"/>
      <c r="F21" s="1"/>
      <c r="G21" s="1"/>
      <c r="H21" s="2">
        <v>5502.3</v>
      </c>
      <c r="I21" s="1"/>
      <c r="J21" s="1"/>
      <c r="K21" s="126"/>
      <c r="L21" s="2">
        <f>+C21-H21</f>
        <v>146.89999999999964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f>+[3]PYG!C23</f>
        <v>26.9</v>
      </c>
      <c r="D22" s="1"/>
      <c r="E22" s="1"/>
      <c r="F22" s="1"/>
      <c r="G22" s="1"/>
      <c r="H22" s="2">
        <v>19.899999999999999</v>
      </c>
      <c r="I22" s="1"/>
      <c r="J22" s="1"/>
      <c r="K22" s="126"/>
      <c r="L22" s="2">
        <f>+C22-H22</f>
        <v>7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f>+[3]PYG!C24</f>
        <v>-291.7</v>
      </c>
      <c r="D23" s="1"/>
      <c r="E23" s="1"/>
      <c r="F23" s="1"/>
      <c r="G23" s="1"/>
      <c r="H23" s="1">
        <v>-1516.3</v>
      </c>
      <c r="I23" s="1"/>
      <c r="J23" s="1"/>
      <c r="K23" s="126"/>
      <c r="L23" s="2">
        <f>+C23-H23</f>
        <v>1224.5999999999999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f>+E14-E20</f>
        <v>64055.30000000001</v>
      </c>
      <c r="F25" s="3"/>
      <c r="G25" s="3"/>
      <c r="H25" s="3"/>
      <c r="I25" s="3"/>
      <c r="J25" s="150">
        <v>31349.9</v>
      </c>
      <c r="K25" s="133"/>
      <c r="L25" s="150">
        <f>+E25-J25</f>
        <v>32705.400000000009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f>+E29-E33</f>
        <v>-9240</v>
      </c>
      <c r="F27" s="1"/>
      <c r="G27" s="1"/>
      <c r="H27" s="1"/>
      <c r="I27" s="1"/>
      <c r="J27" s="169">
        <v>-7661</v>
      </c>
      <c r="K27" s="126"/>
      <c r="L27" s="146">
        <f>+E27-J27</f>
        <v>-1579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f>+C30+C31</f>
        <v>0</v>
      </c>
      <c r="F29" s="1"/>
      <c r="G29" s="1"/>
      <c r="H29" s="1"/>
      <c r="I29" s="1"/>
      <c r="J29" s="146">
        <v>0</v>
      </c>
      <c r="K29" s="126"/>
      <c r="L29" s="146">
        <f>+E29-J29</f>
        <v>0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f>+[3]PYG!C31</f>
        <v>0</v>
      </c>
      <c r="D30" s="1"/>
      <c r="E30" s="1"/>
      <c r="F30" s="1"/>
      <c r="G30" s="1"/>
      <c r="H30" s="1">
        <v>0</v>
      </c>
      <c r="I30" s="1"/>
      <c r="J30" s="1"/>
      <c r="K30" s="126"/>
      <c r="L30" s="2">
        <f>+C30-H30</f>
        <v>0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f>+[3]PYG!C32</f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f>+C31-H31</f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f>+C34+C35</f>
        <v>9240</v>
      </c>
      <c r="F33" s="1"/>
      <c r="G33" s="1"/>
      <c r="H33" s="1"/>
      <c r="I33" s="1"/>
      <c r="J33" s="146">
        <v>7661</v>
      </c>
      <c r="K33" s="126"/>
      <c r="L33" s="146">
        <f>+E33-J33</f>
        <v>1579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f>+[3]PYG!C35</f>
        <v>1497.7</v>
      </c>
      <c r="D34" s="1"/>
      <c r="E34" s="1"/>
      <c r="F34" s="1"/>
      <c r="G34" s="1"/>
      <c r="H34" s="2">
        <v>1456.8</v>
      </c>
      <c r="I34" s="1"/>
      <c r="J34" s="1"/>
      <c r="K34" s="126"/>
      <c r="L34" s="2">
        <f>+C34-H34</f>
        <v>40.900000000000091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f>+[3]PYG!C36</f>
        <v>7742.3</v>
      </c>
      <c r="D35" s="1"/>
      <c r="E35" s="1"/>
      <c r="F35" s="1"/>
      <c r="G35" s="1"/>
      <c r="H35" s="1">
        <v>6204.2</v>
      </c>
      <c r="I35" s="1"/>
      <c r="J35" s="1"/>
      <c r="K35" s="126"/>
      <c r="L35" s="2">
        <f>+C35-H35</f>
        <v>1538.1000000000004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f>+E25+E27</f>
        <v>54815.30000000001</v>
      </c>
      <c r="F38" s="1"/>
      <c r="G38" s="1"/>
      <c r="H38" s="1"/>
      <c r="I38" s="1"/>
      <c r="J38" s="146">
        <v>23688.9</v>
      </c>
      <c r="K38" s="126"/>
      <c r="L38" s="146">
        <f>+E38-J38</f>
        <v>31126.400000000009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f>+C41+C42+C43</f>
        <v>26561.5</v>
      </c>
      <c r="F40" s="1"/>
      <c r="G40" s="1"/>
      <c r="H40" s="1"/>
      <c r="I40" s="1"/>
      <c r="J40" s="170">
        <v>18782.600000000002</v>
      </c>
      <c r="K40" s="126"/>
      <c r="L40" s="2">
        <f>+E40-J40</f>
        <v>7778.8999999999978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f>+[3]PYG!C42</f>
        <v>26439.4</v>
      </c>
      <c r="D41" s="1"/>
      <c r="E41" s="1"/>
      <c r="F41" s="1"/>
      <c r="G41" s="1"/>
      <c r="H41" s="170">
        <v>18285.5</v>
      </c>
      <c r="I41" s="1"/>
      <c r="J41" s="1"/>
      <c r="K41" s="126"/>
      <c r="L41" s="2">
        <f>+C41-H41</f>
        <v>8153.9000000000015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f>+[3]PYG!C43</f>
        <v>132.5</v>
      </c>
      <c r="D42" s="1"/>
      <c r="E42" s="1"/>
      <c r="F42" s="1"/>
      <c r="G42" s="1"/>
      <c r="H42" s="170">
        <v>496.7</v>
      </c>
      <c r="I42" s="1"/>
      <c r="J42" s="1"/>
      <c r="K42" s="126"/>
      <c r="L42" s="2">
        <f>+C42-H42</f>
        <v>-364.2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f>+[3]PYG!C44</f>
        <v>-10.4</v>
      </c>
      <c r="D43" s="1"/>
      <c r="E43" s="1"/>
      <c r="F43" s="1"/>
      <c r="G43" s="1"/>
      <c r="H43" s="171">
        <v>0.4</v>
      </c>
      <c r="I43" s="1"/>
      <c r="J43" s="1"/>
      <c r="K43" s="126"/>
      <c r="L43" s="2">
        <f>+C43-H43</f>
        <v>-10.8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f>+[3]PYG!E46</f>
        <v>141.80000000000001</v>
      </c>
      <c r="F45" s="1"/>
      <c r="G45" s="1"/>
      <c r="H45" s="1"/>
      <c r="I45" s="1"/>
      <c r="J45" s="146">
        <v>170.4</v>
      </c>
      <c r="K45" s="126"/>
      <c r="L45" s="146">
        <f>+E45-J45</f>
        <v>-28.599999999999994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f>+[3]PYG!E48</f>
        <v>90.2</v>
      </c>
      <c r="F47" s="1"/>
      <c r="G47" s="1"/>
      <c r="H47" s="1"/>
      <c r="I47" s="1"/>
      <c r="J47" s="146">
        <v>146.19999999999999</v>
      </c>
      <c r="K47" s="126"/>
      <c r="L47" s="146">
        <f>+E47-J47</f>
        <v>-55.999999999999986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f>+E38-E40-E45-E47</f>
        <v>28021.80000000001</v>
      </c>
      <c r="F49" s="3"/>
      <c r="G49" s="3"/>
      <c r="H49" s="3"/>
      <c r="I49" s="3"/>
      <c r="J49" s="150">
        <v>4589.7</v>
      </c>
      <c r="K49" s="133"/>
      <c r="L49" s="150">
        <f>+E49-J49</f>
        <v>23432.100000000009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f>+C52</f>
        <v>2456.6</v>
      </c>
      <c r="F51" s="1"/>
      <c r="G51" s="1"/>
      <c r="H51" s="1"/>
      <c r="I51" s="1"/>
      <c r="J51" s="146">
        <v>4854.3</v>
      </c>
      <c r="K51" s="126"/>
      <c r="L51" s="146">
        <f>+E51-J51</f>
        <v>-2397.7000000000003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f>+[3]PYG!C53</f>
        <v>2456.6</v>
      </c>
      <c r="D52" s="1"/>
      <c r="E52" s="1"/>
      <c r="F52" s="1"/>
      <c r="G52" s="1"/>
      <c r="H52" s="1">
        <v>4854.3</v>
      </c>
      <c r="I52" s="1"/>
      <c r="J52" s="1"/>
      <c r="K52" s="126"/>
      <c r="L52" s="2">
        <f>+C52-H52</f>
        <v>-2397.7000000000003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f>+C55</f>
        <v>543.5</v>
      </c>
      <c r="F54" s="1"/>
      <c r="G54" s="1"/>
      <c r="H54" s="1"/>
      <c r="I54" s="1"/>
      <c r="J54" s="146">
        <v>74.400000000000006</v>
      </c>
      <c r="K54" s="126"/>
      <c r="L54" s="146">
        <f>+E54-J54</f>
        <v>469.1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f>+[3]PYG!C56</f>
        <v>543.5</v>
      </c>
      <c r="D55" s="1"/>
      <c r="E55" s="1"/>
      <c r="F55" s="1"/>
      <c r="G55" s="1"/>
      <c r="H55" s="1">
        <v>74.400000000000006</v>
      </c>
      <c r="I55" s="1"/>
      <c r="J55" s="1"/>
      <c r="K55" s="126"/>
      <c r="L55" s="2">
        <f>+C55-H55</f>
        <v>469.1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f>+E51-E54</f>
        <v>1913.1</v>
      </c>
      <c r="F57" s="3"/>
      <c r="G57" s="3"/>
      <c r="H57" s="1"/>
      <c r="I57" s="1"/>
      <c r="J57" s="150">
        <v>4779.9000000000005</v>
      </c>
      <c r="K57" s="133"/>
      <c r="L57" s="150">
        <f>+E57-J57</f>
        <v>-2866.8000000000006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f>+E59-J59</f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f>+E49+E57</f>
        <v>29934.900000000009</v>
      </c>
      <c r="F61" s="3"/>
      <c r="G61" s="3"/>
      <c r="H61" s="1"/>
      <c r="I61" s="1"/>
      <c r="J61" s="150">
        <v>9369.6</v>
      </c>
      <c r="K61" s="133"/>
      <c r="L61" s="150">
        <f>+E61-J61</f>
        <v>20565.30000000001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>
    <pageSetUpPr fitToPage="1"/>
  </sheetPr>
  <dimension ref="A1:S159"/>
  <sheetViews>
    <sheetView showGridLines="0" topLeftCell="B1" zoomScale="75" workbookViewId="0">
      <selection activeCell="N60" sqref="N60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84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137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138</v>
      </c>
      <c r="D9" s="34"/>
      <c r="E9" s="32"/>
      <c r="F9" s="33" t="s">
        <v>136</v>
      </c>
      <c r="G9" s="34"/>
      <c r="H9" s="32"/>
      <c r="I9" s="35" t="s">
        <v>103</v>
      </c>
      <c r="J9" s="36"/>
      <c r="K9" s="32"/>
      <c r="L9" s="32"/>
      <c r="M9" s="33" t="s">
        <v>138</v>
      </c>
      <c r="N9" s="32"/>
      <c r="O9" s="32"/>
      <c r="P9" s="33" t="s">
        <v>136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85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f>+[3]BG!D12</f>
        <v>211683.8</v>
      </c>
      <c r="E12" s="57"/>
      <c r="F12" s="55"/>
      <c r="G12" s="56">
        <v>157596.20000000001</v>
      </c>
      <c r="H12" s="58"/>
      <c r="I12" s="59">
        <f>+D12-G12</f>
        <v>54087.599999999977</v>
      </c>
      <c r="J12" s="60"/>
      <c r="K12" s="54" t="s">
        <v>38</v>
      </c>
      <c r="L12" s="54"/>
      <c r="M12" s="61"/>
      <c r="N12" s="59">
        <f>+M13</f>
        <v>153277</v>
      </c>
      <c r="O12" s="54"/>
      <c r="P12" s="61"/>
      <c r="Q12" s="59">
        <v>151454.20000000001</v>
      </c>
      <c r="R12" s="37"/>
      <c r="S12" s="62">
        <f>+N12-Q12</f>
        <v>1822.7999999999884</v>
      </c>
    </row>
    <row r="13" spans="1:19" x14ac:dyDescent="0.2">
      <c r="A13" s="63" t="s">
        <v>39</v>
      </c>
      <c r="B13" s="64"/>
      <c r="C13" s="55"/>
      <c r="D13" s="165">
        <f>+[3]BG!D13</f>
        <v>-34.700000000000003</v>
      </c>
      <c r="E13" s="65"/>
      <c r="F13" s="55"/>
      <c r="G13" s="162">
        <v>-64.400000000000006</v>
      </c>
      <c r="H13" s="66"/>
      <c r="I13" s="59">
        <f>+D13-G13</f>
        <v>29.700000000000003</v>
      </c>
      <c r="J13" s="60"/>
      <c r="K13" s="54" t="s">
        <v>43</v>
      </c>
      <c r="L13" s="54"/>
      <c r="M13" s="58">
        <f>+[3]BG!I13</f>
        <v>153277</v>
      </c>
      <c r="N13" s="61"/>
      <c r="O13" s="67"/>
      <c r="P13" s="58">
        <v>151454.20000000001</v>
      </c>
      <c r="Q13" s="61"/>
      <c r="R13" s="37"/>
      <c r="S13" s="68">
        <f>+M13-P13</f>
        <v>1822.7999999999884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f>+D15-G15</f>
        <v>0</v>
      </c>
      <c r="J15" s="77"/>
      <c r="K15" s="54" t="s">
        <v>46</v>
      </c>
      <c r="L15" s="54"/>
      <c r="M15" s="61"/>
      <c r="N15" s="59">
        <f>+M16</f>
        <v>936311.4</v>
      </c>
      <c r="O15" s="54"/>
      <c r="P15" s="61"/>
      <c r="Q15" s="59">
        <v>892524</v>
      </c>
      <c r="R15" s="37"/>
      <c r="S15" s="62">
        <f>+N15-Q15</f>
        <v>43787.400000000023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f>+[3]BG!I16</f>
        <v>936311.4</v>
      </c>
      <c r="N16" s="61"/>
      <c r="O16" s="67"/>
      <c r="P16" s="58">
        <v>892524</v>
      </c>
      <c r="Q16" s="61"/>
      <c r="R16" s="37"/>
      <c r="S16" s="68">
        <f>+M16-P16</f>
        <v>43787.400000000023</v>
      </c>
    </row>
    <row r="17" spans="1:19" x14ac:dyDescent="0.2">
      <c r="A17" s="53" t="s">
        <v>41</v>
      </c>
      <c r="B17" s="54"/>
      <c r="C17" s="55"/>
      <c r="D17" s="78">
        <f>+C18</f>
        <v>136682.6</v>
      </c>
      <c r="E17" s="57"/>
      <c r="F17" s="55"/>
      <c r="G17" s="78">
        <v>157590.79999999999</v>
      </c>
      <c r="H17" s="58"/>
      <c r="I17" s="59">
        <f>+D17-G17</f>
        <v>-20908.199999999983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f>+[3]BG!C18</f>
        <v>136682.6</v>
      </c>
      <c r="D18" s="55"/>
      <c r="E18" s="55"/>
      <c r="F18" s="79">
        <v>157590.79999999999</v>
      </c>
      <c r="G18" s="55"/>
      <c r="H18" s="67"/>
      <c r="I18" s="70">
        <f>+C18-F18</f>
        <v>-20908.199999999983</v>
      </c>
      <c r="J18" s="60"/>
      <c r="K18" s="54" t="s">
        <v>50</v>
      </c>
      <c r="L18" s="54"/>
      <c r="M18" s="61"/>
      <c r="N18" s="59">
        <f>+SUM(M19:M21)</f>
        <v>50738.5</v>
      </c>
      <c r="O18" s="54"/>
      <c r="P18" s="61"/>
      <c r="Q18" s="59">
        <v>41508.400000000001</v>
      </c>
      <c r="R18" s="37"/>
      <c r="S18" s="62">
        <f>+N18-Q18</f>
        <v>9230.0999999999985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f>+[3]BG!I19</f>
        <v>30109.5</v>
      </c>
      <c r="N19" s="61"/>
      <c r="O19" s="67"/>
      <c r="P19" s="58">
        <v>24460.400000000001</v>
      </c>
      <c r="Q19" s="61"/>
      <c r="R19" s="37"/>
      <c r="S19" s="68">
        <f>+M19-P19</f>
        <v>5649.0999999999985</v>
      </c>
    </row>
    <row r="20" spans="1:19" x14ac:dyDescent="0.2">
      <c r="A20" s="53" t="s">
        <v>107</v>
      </c>
      <c r="B20" s="54"/>
      <c r="C20" s="55"/>
      <c r="D20" s="78">
        <f>+C22+C30+C34</f>
        <v>3491898.5</v>
      </c>
      <c r="E20" s="57"/>
      <c r="F20" s="55"/>
      <c r="G20" s="78">
        <v>3488721.83617712</v>
      </c>
      <c r="H20" s="58"/>
      <c r="I20" s="59">
        <f>+D20-G20</f>
        <v>3176.6638228800148</v>
      </c>
      <c r="J20" s="60"/>
      <c r="K20" s="54" t="s">
        <v>54</v>
      </c>
      <c r="L20" s="54"/>
      <c r="M20" s="58">
        <f>+[3]BG!I20</f>
        <v>0</v>
      </c>
      <c r="N20" s="61"/>
      <c r="O20" s="67"/>
      <c r="P20" s="58">
        <v>0</v>
      </c>
      <c r="Q20" s="61"/>
      <c r="R20" s="37"/>
      <c r="S20" s="68">
        <f>+M20-P20</f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f>+[3]BG!I21</f>
        <v>20629</v>
      </c>
      <c r="N21" s="61"/>
      <c r="O21" s="67"/>
      <c r="P21" s="58">
        <v>17048</v>
      </c>
      <c r="Q21" s="61"/>
      <c r="R21" s="37"/>
      <c r="S21" s="68">
        <f>+M21-P21</f>
        <v>3581</v>
      </c>
    </row>
    <row r="22" spans="1:19" x14ac:dyDescent="0.2">
      <c r="A22" s="53" t="s">
        <v>106</v>
      </c>
      <c r="B22" s="54"/>
      <c r="C22" s="79">
        <f>+[3]BG!C22</f>
        <v>3491898.5</v>
      </c>
      <c r="D22" s="55"/>
      <c r="E22" s="55"/>
      <c r="F22" s="79">
        <v>3488721.83617712</v>
      </c>
      <c r="G22" s="55"/>
      <c r="H22" s="67"/>
      <c r="I22" s="70">
        <f t="shared" ref="I22:I28" si="0">+C22-F22</f>
        <v>3176.6638228800148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f>+[3]BG!C23</f>
        <v>3803252.1</v>
      </c>
      <c r="D23" s="55"/>
      <c r="E23" s="55"/>
      <c r="F23" s="79">
        <v>3794577.8917531399</v>
      </c>
      <c r="G23" s="55"/>
      <c r="H23" s="67"/>
      <c r="I23" s="70">
        <f t="shared" si="0"/>
        <v>8674.2082468601875</v>
      </c>
      <c r="J23" s="60"/>
      <c r="K23" s="54" t="s">
        <v>57</v>
      </c>
      <c r="L23" s="54"/>
      <c r="M23" s="61"/>
      <c r="N23" s="59">
        <f>+[3]BG!J23</f>
        <v>1851.9</v>
      </c>
      <c r="O23" s="54"/>
      <c r="P23" s="61"/>
      <c r="Q23" s="59">
        <v>1856.3</v>
      </c>
      <c r="R23" s="37"/>
      <c r="S23" s="62">
        <f>+N23-Q23</f>
        <v>-4.3999999999998636</v>
      </c>
    </row>
    <row r="24" spans="1:19" x14ac:dyDescent="0.2">
      <c r="A24" s="53" t="s">
        <v>49</v>
      </c>
      <c r="B24" s="54"/>
      <c r="C24" s="79">
        <f>+[3]BG!C24</f>
        <v>111491.3</v>
      </c>
      <c r="D24" s="55"/>
      <c r="E24" s="55"/>
      <c r="F24" s="79">
        <v>93187.070683509999</v>
      </c>
      <c r="G24" s="55"/>
      <c r="H24" s="67"/>
      <c r="I24" s="70">
        <f t="shared" si="0"/>
        <v>18304.229316490004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f>+[3]BG!C25</f>
        <v>41025.599999999999</v>
      </c>
      <c r="D25" s="55"/>
      <c r="E25" s="55"/>
      <c r="F25" s="79">
        <v>40865.449007230003</v>
      </c>
      <c r="G25" s="55"/>
      <c r="H25" s="67"/>
      <c r="I25" s="70">
        <f t="shared" si="0"/>
        <v>160.15099276999536</v>
      </c>
      <c r="J25" s="60"/>
      <c r="K25" s="54" t="s">
        <v>58</v>
      </c>
      <c r="L25" s="54"/>
      <c r="M25" s="61"/>
      <c r="N25" s="59">
        <f>+SUM(M26:M28)</f>
        <v>426512.6</v>
      </c>
      <c r="O25" s="54"/>
      <c r="P25" s="61"/>
      <c r="Q25" s="59">
        <v>462447.7</v>
      </c>
      <c r="R25" s="37"/>
      <c r="S25" s="62">
        <f>+N25-Q25</f>
        <v>-35935.100000000035</v>
      </c>
    </row>
    <row r="26" spans="1:19" x14ac:dyDescent="0.2">
      <c r="A26" s="53" t="s">
        <v>53</v>
      </c>
      <c r="B26" s="54"/>
      <c r="C26" s="79">
        <f>+[3]BG!C26</f>
        <v>108459.3</v>
      </c>
      <c r="D26" s="55"/>
      <c r="E26" s="55"/>
      <c r="F26" s="79">
        <v>110787.96903950001</v>
      </c>
      <c r="G26" s="55"/>
      <c r="H26" s="67"/>
      <c r="I26" s="70">
        <f t="shared" si="0"/>
        <v>-2328.6690395000041</v>
      </c>
      <c r="J26" s="60"/>
      <c r="K26" s="54" t="s">
        <v>59</v>
      </c>
      <c r="L26" s="54"/>
      <c r="M26" s="58">
        <f>+[3]BG!I26</f>
        <v>207.5</v>
      </c>
      <c r="N26" s="61"/>
      <c r="O26" s="67"/>
      <c r="P26" s="58">
        <v>277.2</v>
      </c>
      <c r="Q26" s="61"/>
      <c r="R26" s="37"/>
      <c r="S26" s="68">
        <f>+M26-P26</f>
        <v>-69.699999999999989</v>
      </c>
    </row>
    <row r="27" spans="1:19" x14ac:dyDescent="0.2">
      <c r="A27" s="53" t="s">
        <v>55</v>
      </c>
      <c r="B27" s="54"/>
      <c r="C27" s="79">
        <f>+[3]BG!C27</f>
        <v>104503.2</v>
      </c>
      <c r="D27" s="55"/>
      <c r="E27" s="55"/>
      <c r="F27" s="79">
        <v>99692.955693740005</v>
      </c>
      <c r="G27" s="55"/>
      <c r="H27" s="67"/>
      <c r="I27" s="70">
        <f t="shared" si="0"/>
        <v>4810.2443062599923</v>
      </c>
      <c r="J27" s="60"/>
      <c r="K27" s="54" t="s">
        <v>60</v>
      </c>
      <c r="L27" s="54"/>
      <c r="M27" s="58">
        <f>+[3]BG!I27</f>
        <v>231142.2</v>
      </c>
      <c r="N27" s="61"/>
      <c r="O27" s="67"/>
      <c r="P27" s="58">
        <v>268705.2</v>
      </c>
      <c r="Q27" s="61"/>
      <c r="R27" s="37"/>
      <c r="S27" s="68">
        <f>+M27-P27</f>
        <v>-37563</v>
      </c>
    </row>
    <row r="28" spans="1:19" x14ac:dyDescent="0.2">
      <c r="A28" s="53" t="s">
        <v>45</v>
      </c>
      <c r="B28" s="54"/>
      <c r="C28" s="164">
        <f>+[3]BG!C28</f>
        <v>-676833</v>
      </c>
      <c r="D28" s="55"/>
      <c r="E28" s="55"/>
      <c r="F28" s="163">
        <v>-650389.5</v>
      </c>
      <c r="G28" s="55"/>
      <c r="H28" s="67"/>
      <c r="I28" s="70">
        <f t="shared" si="0"/>
        <v>-26443.5</v>
      </c>
      <c r="J28" s="60"/>
      <c r="K28" s="54" t="s">
        <v>43</v>
      </c>
      <c r="L28" s="54"/>
      <c r="M28" s="58">
        <f>+[3]BG!I28</f>
        <v>195162.9</v>
      </c>
      <c r="N28" s="61"/>
      <c r="O28" s="67"/>
      <c r="P28" s="58">
        <v>193465.3</v>
      </c>
      <c r="Q28" s="61"/>
      <c r="R28" s="37"/>
      <c r="S28" s="68">
        <f>+M28-P28</f>
        <v>1697.6000000000058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f>+[3]BG!C30</f>
        <v>0</v>
      </c>
      <c r="D30" s="55"/>
      <c r="E30" s="55"/>
      <c r="F30" s="79">
        <v>0</v>
      </c>
      <c r="G30" s="55"/>
      <c r="H30" s="67"/>
      <c r="I30" s="70">
        <f>+C30-F30</f>
        <v>0</v>
      </c>
      <c r="J30" s="60"/>
      <c r="K30" s="54" t="s">
        <v>62</v>
      </c>
      <c r="L30" s="54"/>
      <c r="M30" s="61"/>
      <c r="N30" s="59">
        <f>+SUM(M31:M33)</f>
        <v>13662.5</v>
      </c>
      <c r="O30" s="54"/>
      <c r="P30" s="61"/>
      <c r="Q30" s="59">
        <v>12212.6</v>
      </c>
      <c r="R30" s="37"/>
      <c r="S30" s="62">
        <f>+N30-Q30</f>
        <v>1449.8999999999996</v>
      </c>
    </row>
    <row r="31" spans="1:19" x14ac:dyDescent="0.2">
      <c r="A31" s="80" t="s">
        <v>48</v>
      </c>
      <c r="B31" s="81"/>
      <c r="C31" s="79">
        <f>+[3]BG!C31</f>
        <v>0</v>
      </c>
      <c r="D31" s="55"/>
      <c r="E31" s="55"/>
      <c r="F31" s="79">
        <v>0</v>
      </c>
      <c r="G31" s="55"/>
      <c r="H31" s="67"/>
      <c r="I31" s="70">
        <f>+C31-F31</f>
        <v>0</v>
      </c>
      <c r="J31" s="60"/>
      <c r="K31" s="54" t="s">
        <v>64</v>
      </c>
      <c r="L31" s="54"/>
      <c r="M31" s="58">
        <f>+[3]BG!I31</f>
        <v>2073.9</v>
      </c>
      <c r="N31" s="61"/>
      <c r="O31" s="67"/>
      <c r="P31" s="58">
        <v>1842</v>
      </c>
      <c r="Q31" s="61"/>
      <c r="R31" s="37"/>
      <c r="S31" s="68">
        <f>+M31-P31</f>
        <v>231.90000000000009</v>
      </c>
    </row>
    <row r="32" spans="1:19" x14ac:dyDescent="0.2">
      <c r="A32" s="80" t="s">
        <v>45</v>
      </c>
      <c r="B32" s="81"/>
      <c r="C32" s="163">
        <f>+[3]BG!C32</f>
        <v>0</v>
      </c>
      <c r="D32" s="55"/>
      <c r="E32" s="82"/>
      <c r="F32" s="163">
        <v>0</v>
      </c>
      <c r="G32" s="55"/>
      <c r="H32" s="67"/>
      <c r="I32" s="70">
        <f>+C32-F32</f>
        <v>0</v>
      </c>
      <c r="J32" s="60"/>
      <c r="K32" s="54" t="s">
        <v>66</v>
      </c>
      <c r="L32" s="54"/>
      <c r="M32" s="58">
        <f>+[3]BG!I32</f>
        <v>1146.4000000000001</v>
      </c>
      <c r="N32" s="61"/>
      <c r="O32" s="67"/>
      <c r="P32" s="58">
        <v>1148.5999999999999</v>
      </c>
      <c r="Q32" s="61"/>
      <c r="R32" s="37"/>
      <c r="S32" s="68">
        <f>+M32-P32</f>
        <v>-2.1999999999998181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f>+[3]BG!I33</f>
        <v>10442.200000000001</v>
      </c>
      <c r="N33" s="61"/>
      <c r="O33" s="67"/>
      <c r="P33" s="58">
        <v>9222</v>
      </c>
      <c r="Q33" s="61"/>
      <c r="R33" s="37"/>
      <c r="S33" s="68">
        <f>+M33-P33</f>
        <v>1220.2000000000007</v>
      </c>
    </row>
    <row r="34" spans="1:19" x14ac:dyDescent="0.2">
      <c r="A34" s="53" t="s">
        <v>61</v>
      </c>
      <c r="B34" s="54"/>
      <c r="C34" s="163">
        <f>+[3]BG!C34</f>
        <v>0</v>
      </c>
      <c r="E34" s="65"/>
      <c r="F34" s="163">
        <v>0</v>
      </c>
      <c r="H34" s="66"/>
      <c r="I34" s="59">
        <f>+C34-F34</f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f>+SUM(N12:N34)</f>
        <v>1582353.9</v>
      </c>
      <c r="O35" s="54"/>
      <c r="P35" s="61"/>
      <c r="Q35" s="59">
        <v>1562003.2</v>
      </c>
      <c r="R35" s="37"/>
      <c r="S35" s="62">
        <f>+N35-Q35</f>
        <v>20350.699999999953</v>
      </c>
    </row>
    <row r="36" spans="1:19" ht="13.5" customHeight="1" x14ac:dyDescent="0.2">
      <c r="A36" s="53" t="s">
        <v>63</v>
      </c>
      <c r="B36" s="54"/>
      <c r="C36" s="55"/>
      <c r="D36" s="78">
        <f>+SUM(C37:C41)</f>
        <v>24902.400000000001</v>
      </c>
      <c r="E36" s="57"/>
      <c r="F36" s="55"/>
      <c r="G36" s="78">
        <v>10595.8</v>
      </c>
      <c r="H36" s="58"/>
      <c r="I36" s="59">
        <f>+D36-G36</f>
        <v>14306.600000000002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f>+[3]BG!C37</f>
        <v>7955.4</v>
      </c>
      <c r="D37" s="55"/>
      <c r="E37" s="55"/>
      <c r="F37" s="79">
        <v>7573.1</v>
      </c>
      <c r="G37" s="55"/>
      <c r="H37" s="67"/>
      <c r="I37" s="70">
        <f>+C37-F37</f>
        <v>382.29999999999927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f>+[3]BG!C38</f>
        <v>6278.6</v>
      </c>
      <c r="D38" s="55"/>
      <c r="E38" s="55"/>
      <c r="F38" s="79">
        <v>6814.7</v>
      </c>
      <c r="G38" s="55"/>
      <c r="H38" s="67"/>
      <c r="I38" s="70">
        <f>+C38-F38</f>
        <v>-536.09999999999945</v>
      </c>
      <c r="J38" s="60"/>
      <c r="K38" s="54" t="s">
        <v>69</v>
      </c>
      <c r="L38" s="54"/>
      <c r="M38" s="61"/>
      <c r="N38" s="59">
        <f>+N35</f>
        <v>1582353.9</v>
      </c>
      <c r="O38" s="54"/>
      <c r="P38" s="61"/>
      <c r="Q38" s="59">
        <v>1562003.2</v>
      </c>
      <c r="R38" s="37"/>
      <c r="S38" s="62">
        <f>+N38-Q38</f>
        <v>20350.699999999953</v>
      </c>
    </row>
    <row r="39" spans="1:19" x14ac:dyDescent="0.2">
      <c r="A39" s="167" t="s">
        <v>113</v>
      </c>
      <c r="B39" s="81"/>
      <c r="C39" s="79">
        <f>+[3]BG!C39</f>
        <v>0</v>
      </c>
      <c r="D39" s="55"/>
      <c r="E39" s="55"/>
      <c r="F39" s="79">
        <v>0</v>
      </c>
      <c r="G39" s="55"/>
      <c r="H39" s="67"/>
      <c r="I39" s="70">
        <f>+C39-F39</f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f>+[3]BG!C40</f>
        <v>21298.3</v>
      </c>
      <c r="D40" s="55"/>
      <c r="E40" s="55"/>
      <c r="F40" s="79">
        <v>6709.5</v>
      </c>
      <c r="G40" s="55"/>
      <c r="H40" s="67"/>
      <c r="I40" s="70">
        <f>+C40-F40</f>
        <v>14588.8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f>+[3]BG!C41</f>
        <v>-10629.9</v>
      </c>
      <c r="D41" s="55"/>
      <c r="E41" s="84"/>
      <c r="F41" s="163">
        <v>-10501.5</v>
      </c>
      <c r="G41" s="55"/>
      <c r="H41" s="67"/>
      <c r="I41" s="70">
        <f>+C41-F41</f>
        <v>-128.39999999999964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f>+SUM(N44:N62)</f>
        <v>2308112.29</v>
      </c>
      <c r="O42" s="54"/>
      <c r="P42" s="61"/>
      <c r="Q42" s="59">
        <v>2278038.4900000002</v>
      </c>
      <c r="R42" s="37"/>
      <c r="S42" s="62">
        <f>+N42-Q42</f>
        <v>30073.799999999814</v>
      </c>
    </row>
    <row r="43" spans="1:19" x14ac:dyDescent="0.2">
      <c r="A43" s="53" t="s">
        <v>104</v>
      </c>
      <c r="B43" s="54"/>
      <c r="C43" s="55"/>
      <c r="D43" s="78">
        <f>+SUM(C44:C45)</f>
        <v>402.23</v>
      </c>
      <c r="E43" s="57"/>
      <c r="F43" s="55"/>
      <c r="G43" s="78">
        <v>402.23</v>
      </c>
      <c r="H43" s="58"/>
      <c r="I43" s="59">
        <f>+D43-G43</f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f>+[3]BG!C44</f>
        <v>2135.23</v>
      </c>
      <c r="D44" s="55"/>
      <c r="E44" s="55"/>
      <c r="F44" s="79">
        <v>2135.23</v>
      </c>
      <c r="G44" s="55"/>
      <c r="H44" s="67"/>
      <c r="I44" s="70">
        <f>+C44-F44</f>
        <v>0</v>
      </c>
      <c r="J44" s="60"/>
      <c r="K44" s="54" t="s">
        <v>71</v>
      </c>
      <c r="L44" s="54"/>
      <c r="M44" s="61"/>
      <c r="N44" s="59">
        <f>+M45</f>
        <v>935084.3</v>
      </c>
      <c r="O44" s="54"/>
      <c r="P44" s="61"/>
      <c r="Q44" s="59">
        <v>934945.4</v>
      </c>
      <c r="R44" s="37"/>
      <c r="S44" s="62">
        <f>+N44-Q44</f>
        <v>138.90000000002328</v>
      </c>
    </row>
    <row r="45" spans="1:19" x14ac:dyDescent="0.2">
      <c r="A45" s="53" t="s">
        <v>45</v>
      </c>
      <c r="B45" s="85"/>
      <c r="C45" s="164">
        <f>+[3]BG!C45</f>
        <v>-1733</v>
      </c>
      <c r="D45" s="55"/>
      <c r="E45" s="84"/>
      <c r="F45" s="163">
        <v>-1733</v>
      </c>
      <c r="G45" s="55"/>
      <c r="H45" s="67"/>
      <c r="I45" s="70">
        <f>+C45-F45</f>
        <v>0</v>
      </c>
      <c r="J45" s="60"/>
      <c r="K45" s="54" t="s">
        <v>73</v>
      </c>
      <c r="L45" s="54"/>
      <c r="M45" s="58">
        <f>+[3]BG!I45</f>
        <v>935084.3</v>
      </c>
      <c r="N45" s="61"/>
      <c r="O45" s="67"/>
      <c r="P45" s="58">
        <v>934945.4</v>
      </c>
      <c r="Q45" s="61"/>
      <c r="R45" s="37"/>
      <c r="S45" s="68">
        <f>+M45-P45</f>
        <v>138.90000000002328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f>+SUM(C48:C53)</f>
        <v>12527.099999999999</v>
      </c>
      <c r="E47" s="57"/>
      <c r="F47" s="55"/>
      <c r="G47" s="78">
        <v>12621.999999999998</v>
      </c>
      <c r="H47" s="58"/>
      <c r="I47" s="59">
        <f>+D47-G47</f>
        <v>-94.899999999999636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f>+[3]BG!C48</f>
        <v>11940.4</v>
      </c>
      <c r="D48" s="55"/>
      <c r="E48" s="55"/>
      <c r="F48" s="79">
        <v>11940.4</v>
      </c>
      <c r="G48" s="55"/>
      <c r="H48" s="67"/>
      <c r="I48" s="70">
        <f t="shared" ref="I48:I53" si="1">+C48-F48</f>
        <v>0</v>
      </c>
      <c r="J48" s="60"/>
      <c r="K48" s="54" t="s">
        <v>77</v>
      </c>
      <c r="L48" s="54"/>
      <c r="M48" s="61"/>
      <c r="N48" s="59">
        <f>+M49</f>
        <v>560129.19999999995</v>
      </c>
      <c r="O48" s="54"/>
      <c r="P48" s="61"/>
      <c r="Q48" s="59">
        <v>560129.19999999995</v>
      </c>
      <c r="R48" s="37"/>
      <c r="S48" s="62">
        <f>+N48-Q48</f>
        <v>0</v>
      </c>
    </row>
    <row r="49" spans="1:19" x14ac:dyDescent="0.2">
      <c r="A49" s="53" t="s">
        <v>76</v>
      </c>
      <c r="B49" s="54"/>
      <c r="C49" s="79">
        <f>+[3]BG!C49</f>
        <v>3315.9</v>
      </c>
      <c r="D49" s="55"/>
      <c r="E49" s="55"/>
      <c r="F49" s="79">
        <v>3305.1</v>
      </c>
      <c r="G49" s="55"/>
      <c r="H49" s="67"/>
      <c r="I49" s="70">
        <f t="shared" si="1"/>
        <v>10.800000000000182</v>
      </c>
      <c r="J49" s="60"/>
      <c r="K49" s="54" t="s">
        <v>79</v>
      </c>
      <c r="L49" s="54"/>
      <c r="M49" s="58">
        <f>+[3]BG!I49</f>
        <v>560129.19999999995</v>
      </c>
      <c r="N49" s="61"/>
      <c r="O49" s="67"/>
      <c r="P49" s="58">
        <v>560129.19999999995</v>
      </c>
      <c r="Q49" s="61"/>
      <c r="R49" s="37"/>
      <c r="S49" s="68">
        <f>+M49-P49</f>
        <v>0</v>
      </c>
    </row>
    <row r="50" spans="1:19" x14ac:dyDescent="0.2">
      <c r="A50" s="53" t="s">
        <v>78</v>
      </c>
      <c r="B50" s="54"/>
      <c r="C50" s="79">
        <f>+[3]BG!C50</f>
        <v>6832.7</v>
      </c>
      <c r="D50" s="55"/>
      <c r="E50" s="55"/>
      <c r="F50" s="79">
        <v>6902.6</v>
      </c>
      <c r="G50" s="55"/>
      <c r="H50" s="67"/>
      <c r="I50" s="70">
        <f t="shared" si="1"/>
        <v>-69.900000000000546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f>+[3]BG!C51</f>
        <v>392.6</v>
      </c>
      <c r="D51" s="55"/>
      <c r="E51" s="55"/>
      <c r="F51" s="79">
        <v>392.6</v>
      </c>
      <c r="G51" s="55"/>
      <c r="H51" s="67"/>
      <c r="I51" s="70">
        <f t="shared" si="1"/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f>+[3]BG!C52</f>
        <v>-9405.1</v>
      </c>
      <c r="D52" s="55"/>
      <c r="E52" s="84"/>
      <c r="F52" s="163">
        <v>-9369.2999999999993</v>
      </c>
      <c r="G52" s="55"/>
      <c r="H52" s="67"/>
      <c r="I52" s="70">
        <f t="shared" si="1"/>
        <v>-35.800000000001091</v>
      </c>
      <c r="J52" s="60"/>
      <c r="K52" s="54" t="s">
        <v>82</v>
      </c>
      <c r="L52" s="54"/>
      <c r="M52" s="61"/>
      <c r="N52" s="59">
        <f>+SUM(M54:M56)</f>
        <v>111157.71</v>
      </c>
      <c r="O52" s="54"/>
      <c r="P52" s="61"/>
      <c r="Q52" s="59">
        <v>111157.71</v>
      </c>
      <c r="R52" s="37"/>
      <c r="S52" s="62">
        <f>+N52-Q52</f>
        <v>0</v>
      </c>
    </row>
    <row r="53" spans="1:19" x14ac:dyDescent="0.2">
      <c r="A53" s="53" t="s">
        <v>81</v>
      </c>
      <c r="B53" s="54"/>
      <c r="C53" s="164">
        <f>+[3]BG!C53</f>
        <v>-549.4</v>
      </c>
      <c r="D53" s="55"/>
      <c r="E53" s="84"/>
      <c r="F53" s="163">
        <v>-549.4</v>
      </c>
      <c r="G53" s="55"/>
      <c r="H53" s="67"/>
      <c r="I53" s="70">
        <f t="shared" si="1"/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f>+[3]BG!I54</f>
        <v>9412.4</v>
      </c>
      <c r="N54" s="61"/>
      <c r="O54" s="67"/>
      <c r="P54" s="58">
        <v>9412.4</v>
      </c>
      <c r="Q54" s="61"/>
      <c r="R54" s="37"/>
      <c r="S54" s="68">
        <f>+M54-P54</f>
        <v>0</v>
      </c>
    </row>
    <row r="55" spans="1:19" x14ac:dyDescent="0.2">
      <c r="A55" s="53" t="s">
        <v>83</v>
      </c>
      <c r="B55" s="54"/>
      <c r="C55" s="55"/>
      <c r="D55" s="78">
        <f>+SUM(C56:C58)</f>
        <v>2991.9</v>
      </c>
      <c r="E55" s="57"/>
      <c r="F55" s="55"/>
      <c r="G55" s="78">
        <v>3164.9</v>
      </c>
      <c r="H55" s="58"/>
      <c r="I55" s="59">
        <f>+D55-G55</f>
        <v>-173</v>
      </c>
      <c r="J55" s="60"/>
      <c r="K55" s="54" t="s">
        <v>86</v>
      </c>
      <c r="L55" s="54"/>
      <c r="M55" s="58">
        <f>+[3]BG!I55</f>
        <v>100635.21</v>
      </c>
      <c r="N55" s="61"/>
      <c r="O55" s="67"/>
      <c r="P55" s="58">
        <v>100635.21</v>
      </c>
      <c r="Q55" s="61"/>
      <c r="R55" s="37"/>
      <c r="S55" s="68">
        <f>+M55-P55</f>
        <v>0</v>
      </c>
    </row>
    <row r="56" spans="1:19" x14ac:dyDescent="0.2">
      <c r="A56" s="53" t="s">
        <v>85</v>
      </c>
      <c r="B56" s="67"/>
      <c r="C56" s="79">
        <f>+[3]BG!C56</f>
        <v>1444.5</v>
      </c>
      <c r="D56" s="55"/>
      <c r="E56" s="55"/>
      <c r="F56" s="79">
        <v>1583.5</v>
      </c>
      <c r="G56" s="55"/>
      <c r="H56" s="67"/>
      <c r="I56" s="70">
        <f>+C56-F56</f>
        <v>-139</v>
      </c>
      <c r="J56" s="60"/>
      <c r="K56" s="54" t="s">
        <v>43</v>
      </c>
      <c r="L56" s="54"/>
      <c r="M56" s="58">
        <f>+[3]BG!I56</f>
        <v>1110.0999999999999</v>
      </c>
      <c r="N56" s="61"/>
      <c r="O56" s="67"/>
      <c r="P56" s="58">
        <v>1110.0999999999999</v>
      </c>
      <c r="Q56" s="61"/>
      <c r="R56" s="37"/>
      <c r="S56" s="68">
        <f>+M56-P56</f>
        <v>0</v>
      </c>
    </row>
    <row r="57" spans="1:19" x14ac:dyDescent="0.2">
      <c r="A57" s="53" t="s">
        <v>14</v>
      </c>
      <c r="B57" s="54"/>
      <c r="C57" s="79">
        <f>+[3]BG!C57</f>
        <v>1548.8</v>
      </c>
      <c r="D57" s="55"/>
      <c r="E57" s="55"/>
      <c r="F57" s="79">
        <v>1582.8</v>
      </c>
      <c r="G57" s="55"/>
      <c r="H57" s="67"/>
      <c r="I57" s="70">
        <f>+C57-F57</f>
        <v>-34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f>+[3]BG!C58</f>
        <v>-1.4</v>
      </c>
      <c r="D58" s="55"/>
      <c r="E58" s="84"/>
      <c r="F58" s="164">
        <v>-1.4</v>
      </c>
      <c r="G58" s="55"/>
      <c r="H58" s="67"/>
      <c r="I58" s="70">
        <f>+C58-F58</f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f>+C62</f>
        <v>9412.4</v>
      </c>
      <c r="E60" s="57"/>
      <c r="F60" s="55"/>
      <c r="G60" s="78">
        <v>9412.4</v>
      </c>
      <c r="H60" s="58"/>
      <c r="I60" s="59">
        <f>+D60-G60</f>
        <v>0</v>
      </c>
      <c r="J60" s="60"/>
      <c r="K60" s="54" t="s">
        <v>88</v>
      </c>
      <c r="L60" s="54"/>
      <c r="M60" s="61"/>
      <c r="N60" s="59">
        <f>+[3]BG!J60</f>
        <v>610952.98</v>
      </c>
      <c r="O60" s="54"/>
      <c r="P60" s="61"/>
      <c r="Q60" s="59">
        <v>610952.98</v>
      </c>
      <c r="R60" s="37"/>
      <c r="S60" s="62">
        <f>+N60-Q60</f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f>+[3]BG!C62</f>
        <v>9412.4</v>
      </c>
      <c r="D62" s="55"/>
      <c r="E62" s="55"/>
      <c r="F62" s="79">
        <v>9412.4</v>
      </c>
      <c r="G62" s="55"/>
      <c r="H62" s="67"/>
      <c r="I62" s="70">
        <f>+C62-F62</f>
        <v>0</v>
      </c>
      <c r="J62" s="60"/>
      <c r="K62" s="54" t="s">
        <v>33</v>
      </c>
      <c r="L62" s="54"/>
      <c r="M62" s="61"/>
      <c r="N62" s="78">
        <f>+[3]BG!J62</f>
        <v>90788.1</v>
      </c>
      <c r="O62" s="54"/>
      <c r="P62" s="61"/>
      <c r="Q62" s="78">
        <v>60853.2</v>
      </c>
      <c r="R62" s="37"/>
      <c r="S62" s="62">
        <f>+N62-Q62</f>
        <v>29934.900000000009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f>+SUM(D12:D65)</f>
        <v>3890466.23</v>
      </c>
      <c r="E66" s="57"/>
      <c r="F66" s="55"/>
      <c r="G66" s="78">
        <v>3840041.7661771197</v>
      </c>
      <c r="H66" s="58"/>
      <c r="I66" s="59">
        <f>+D66-G66</f>
        <v>50424.463822880294</v>
      </c>
      <c r="J66" s="60"/>
      <c r="K66" s="54" t="s">
        <v>90</v>
      </c>
      <c r="L66" s="54"/>
      <c r="M66" s="61"/>
      <c r="N66" s="59">
        <f>+N38+N42</f>
        <v>3890466.19</v>
      </c>
      <c r="O66" s="54"/>
      <c r="P66" s="61"/>
      <c r="Q66" s="59">
        <v>3840041.6900000004</v>
      </c>
      <c r="R66" s="37"/>
      <c r="S66" s="62">
        <f>+N66-Q66</f>
        <v>50424.499999999534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10233.799999999999</v>
      </c>
      <c r="E69" s="54"/>
      <c r="F69" s="67"/>
      <c r="G69" s="59">
        <v>9611.1</v>
      </c>
      <c r="H69" s="58"/>
      <c r="I69" s="59">
        <f>+D69-G69</f>
        <v>622.69999999999891</v>
      </c>
      <c r="J69" s="93"/>
      <c r="K69" s="54" t="s">
        <v>93</v>
      </c>
      <c r="L69" s="54"/>
      <c r="M69" s="61"/>
      <c r="N69" s="59">
        <f>+M70</f>
        <v>10233.799999999999</v>
      </c>
      <c r="O69" s="54"/>
      <c r="P69" s="61"/>
      <c r="Q69" s="58">
        <v>9611.1</v>
      </c>
      <c r="R69" s="37"/>
      <c r="S69" s="62">
        <f>+N69-Q69</f>
        <v>622.69999999999891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10233.799999999999</v>
      </c>
      <c r="N70" s="61"/>
      <c r="O70" s="67"/>
      <c r="P70" s="58">
        <v>9611.1</v>
      </c>
      <c r="Q70" s="61"/>
      <c r="R70" s="37"/>
      <c r="S70" s="68">
        <f>+M70-P70</f>
        <v>622.69999999999891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248942</v>
      </c>
      <c r="E72" s="54"/>
      <c r="F72" s="67"/>
      <c r="G72" s="59">
        <v>235754.2</v>
      </c>
      <c r="H72" s="58"/>
      <c r="I72" s="59">
        <f>+D72-G72</f>
        <v>13187.799999999988</v>
      </c>
      <c r="J72" s="93"/>
      <c r="K72" s="54" t="s">
        <v>96</v>
      </c>
      <c r="L72" s="54"/>
      <c r="M72" s="61"/>
      <c r="N72" s="59">
        <f>+D72</f>
        <v>248942</v>
      </c>
      <c r="O72" s="54"/>
      <c r="P72" s="61"/>
      <c r="Q72" s="59">
        <v>235754.2</v>
      </c>
      <c r="R72" s="37"/>
      <c r="S72" s="62">
        <f>+N72-Q72</f>
        <v>13187.799999999988</v>
      </c>
    </row>
    <row r="73" spans="1:19" x14ac:dyDescent="0.2">
      <c r="A73" s="53" t="s">
        <v>23</v>
      </c>
      <c r="B73" s="54"/>
      <c r="C73" s="79">
        <v>248942</v>
      </c>
      <c r="D73" s="67"/>
      <c r="E73" s="67"/>
      <c r="F73" s="58">
        <v>235754.2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5152148.2</v>
      </c>
      <c r="E75" s="54"/>
      <c r="F75" s="67"/>
      <c r="G75" s="59">
        <v>5166925.4000000004</v>
      </c>
      <c r="H75" s="58"/>
      <c r="I75" s="59">
        <f>+D75-G75</f>
        <v>-14777.200000000186</v>
      </c>
      <c r="J75" s="93"/>
      <c r="K75" s="54" t="s">
        <v>98</v>
      </c>
      <c r="L75" s="54"/>
      <c r="M75" s="61"/>
      <c r="N75" s="59">
        <f>+D75</f>
        <v>5152148.2</v>
      </c>
      <c r="O75" s="54"/>
      <c r="P75" s="61"/>
      <c r="Q75" s="59">
        <v>5166925.4000000004</v>
      </c>
      <c r="R75" s="37"/>
      <c r="S75" s="62">
        <f>+N75-Q75</f>
        <v>-14777.200000000186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7583432.7207284002</v>
      </c>
      <c r="E77" s="54"/>
      <c r="F77" s="67"/>
      <c r="G77" s="59">
        <v>7523275.5</v>
      </c>
      <c r="H77" s="58"/>
      <c r="I77" s="59">
        <f>+D77-G77</f>
        <v>60157.220728400163</v>
      </c>
      <c r="J77" s="93"/>
      <c r="K77" s="54" t="s">
        <v>100</v>
      </c>
      <c r="L77" s="54"/>
      <c r="M77" s="61"/>
      <c r="N77" s="59">
        <f>+D77</f>
        <v>7583432.7207284002</v>
      </c>
      <c r="O77" s="54"/>
      <c r="P77" s="61"/>
      <c r="Q77" s="59">
        <v>7523275.5</v>
      </c>
      <c r="R77" s="37"/>
      <c r="S77" s="62">
        <f>+N77-Q77</f>
        <v>60157.220728400163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12994756.720728401</v>
      </c>
      <c r="E79" s="54"/>
      <c r="F79" s="67"/>
      <c r="G79" s="59">
        <v>12935566.199999999</v>
      </c>
      <c r="H79" s="58"/>
      <c r="I79" s="59">
        <f>+D79-G79</f>
        <v>59190.52072840184</v>
      </c>
      <c r="J79" s="93"/>
      <c r="K79" s="54" t="s">
        <v>101</v>
      </c>
      <c r="L79" s="54"/>
      <c r="M79" s="61"/>
      <c r="N79" s="59">
        <f>+D79</f>
        <v>12994756.720728401</v>
      </c>
      <c r="O79" s="54"/>
      <c r="P79" s="61"/>
      <c r="Q79" s="59">
        <v>12935566.199999999</v>
      </c>
      <c r="R79" s="37"/>
      <c r="S79" s="62">
        <f>+N79-Q79</f>
        <v>59190.52072840184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/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139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42644</v>
      </c>
      <c r="D11" s="131" t="s">
        <v>4</v>
      </c>
      <c r="E11" s="132">
        <v>42674</v>
      </c>
      <c r="F11" s="126"/>
      <c r="G11" s="129" t="s">
        <v>3</v>
      </c>
      <c r="H11" s="130">
        <v>42614</v>
      </c>
      <c r="I11" s="131" t="s">
        <v>4</v>
      </c>
      <c r="J11" s="132">
        <v>42643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f>+SUM(C15:C18)</f>
        <v>64776.700000000004</v>
      </c>
      <c r="F14" s="1"/>
      <c r="G14" s="1"/>
      <c r="H14" s="1"/>
      <c r="I14" s="1"/>
      <c r="J14" s="146">
        <v>69439.700000000012</v>
      </c>
      <c r="K14" s="126"/>
      <c r="L14" s="146">
        <f>+E14-J14</f>
        <v>-4663.0000000000073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51190.6</v>
      </c>
      <c r="D15" s="1"/>
      <c r="E15" s="1"/>
      <c r="F15" s="1"/>
      <c r="G15" s="1"/>
      <c r="H15" s="2">
        <v>52437</v>
      </c>
      <c r="I15" s="1"/>
      <c r="J15" s="1"/>
      <c r="K15" s="126"/>
      <c r="L15" s="2">
        <f>+C15-H15</f>
        <v>-1246.4000000000015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1093.4000000000001</v>
      </c>
      <c r="D16" s="1"/>
      <c r="E16" s="1"/>
      <c r="F16" s="1"/>
      <c r="G16" s="1"/>
      <c r="H16" s="2">
        <v>1062.3</v>
      </c>
      <c r="I16" s="1"/>
      <c r="J16" s="1"/>
      <c r="K16" s="126"/>
      <c r="L16" s="2">
        <f>+C16-H16</f>
        <v>31.100000000000136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11321.4</v>
      </c>
      <c r="D17" s="1"/>
      <c r="E17" s="1"/>
      <c r="F17" s="1"/>
      <c r="G17" s="1"/>
      <c r="H17" s="2">
        <v>16354.8</v>
      </c>
      <c r="I17" s="1"/>
      <c r="J17" s="1"/>
      <c r="K17" s="126"/>
      <c r="L17" s="2">
        <f>+C17-H17</f>
        <v>-5033.3999999999996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1171.3</v>
      </c>
      <c r="D18" s="1"/>
      <c r="E18" s="1"/>
      <c r="F18" s="1"/>
      <c r="G18" s="1"/>
      <c r="H18" s="1">
        <v>-414.4</v>
      </c>
      <c r="I18" s="1"/>
      <c r="J18" s="1"/>
      <c r="K18" s="126"/>
      <c r="L18" s="2">
        <f>+C18-H18</f>
        <v>1585.6999999999998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f>+SUM(C21:C23)</f>
        <v>7207.1</v>
      </c>
      <c r="F20" s="1"/>
      <c r="G20" s="1"/>
      <c r="H20" s="1"/>
      <c r="I20" s="1"/>
      <c r="J20" s="146">
        <v>5384.4</v>
      </c>
      <c r="K20" s="126"/>
      <c r="L20" s="146">
        <f>+E20-J20</f>
        <v>1822.7000000000007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6054.2</v>
      </c>
      <c r="D21" s="1"/>
      <c r="E21" s="1"/>
      <c r="F21" s="1"/>
      <c r="G21" s="1"/>
      <c r="H21" s="2">
        <v>5649.2</v>
      </c>
      <c r="I21" s="1"/>
      <c r="J21" s="1"/>
      <c r="K21" s="126"/>
      <c r="L21" s="2">
        <f>+C21-H21</f>
        <v>405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18.3</v>
      </c>
      <c r="D22" s="1"/>
      <c r="E22" s="1"/>
      <c r="F22" s="1"/>
      <c r="G22" s="1"/>
      <c r="H22" s="2">
        <v>26.9</v>
      </c>
      <c r="I22" s="1"/>
      <c r="J22" s="1"/>
      <c r="K22" s="126"/>
      <c r="L22" s="2">
        <f>+C22-H22</f>
        <v>-8.5999999999999979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1134.5999999999999</v>
      </c>
      <c r="D23" s="1"/>
      <c r="E23" s="1"/>
      <c r="F23" s="1"/>
      <c r="G23" s="1"/>
      <c r="H23" s="1">
        <v>-291.7</v>
      </c>
      <c r="I23" s="1"/>
      <c r="J23" s="1"/>
      <c r="K23" s="126"/>
      <c r="L23" s="2">
        <f>+C23-H23</f>
        <v>1426.3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f>+E14-E20</f>
        <v>57569.600000000006</v>
      </c>
      <c r="F25" s="3"/>
      <c r="G25" s="3"/>
      <c r="H25" s="3"/>
      <c r="I25" s="3"/>
      <c r="J25" s="150">
        <v>64055.30000000001</v>
      </c>
      <c r="K25" s="133"/>
      <c r="L25" s="150">
        <f>+E25-J25</f>
        <v>-6485.7000000000044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f>+E29-E33</f>
        <v>-6526.8</v>
      </c>
      <c r="F27" s="1"/>
      <c r="G27" s="1"/>
      <c r="H27" s="1"/>
      <c r="I27" s="1"/>
      <c r="J27" s="169">
        <v>-9240</v>
      </c>
      <c r="K27" s="126"/>
      <c r="L27" s="146">
        <f>+E27-J27</f>
        <v>2713.2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f>+C30+C31</f>
        <v>0</v>
      </c>
      <c r="F29" s="1"/>
      <c r="G29" s="1"/>
      <c r="H29" s="1"/>
      <c r="I29" s="1"/>
      <c r="J29" s="146">
        <v>0</v>
      </c>
      <c r="K29" s="126"/>
      <c r="L29" s="146">
        <f>+E29-J29</f>
        <v>0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0</v>
      </c>
      <c r="I30" s="1"/>
      <c r="J30" s="1"/>
      <c r="K30" s="126"/>
      <c r="L30" s="2">
        <f>+C30-H30</f>
        <v>0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f>+C31-H31</f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f>+C34+C35</f>
        <v>6526.8</v>
      </c>
      <c r="F33" s="1"/>
      <c r="G33" s="1"/>
      <c r="H33" s="1"/>
      <c r="I33" s="1"/>
      <c r="J33" s="146">
        <v>9240</v>
      </c>
      <c r="K33" s="126"/>
      <c r="L33" s="146">
        <f>+E33-J33</f>
        <v>-2713.2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1404.5</v>
      </c>
      <c r="D34" s="1"/>
      <c r="E34" s="1"/>
      <c r="F34" s="1"/>
      <c r="G34" s="1"/>
      <c r="H34" s="2">
        <v>1497.7</v>
      </c>
      <c r="I34" s="1"/>
      <c r="J34" s="1"/>
      <c r="K34" s="126"/>
      <c r="L34" s="2">
        <f>+C34-H34</f>
        <v>-93.200000000000045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5122.3</v>
      </c>
      <c r="D35" s="1"/>
      <c r="E35" s="1"/>
      <c r="F35" s="1"/>
      <c r="G35" s="1"/>
      <c r="H35" s="1">
        <v>7742.3</v>
      </c>
      <c r="I35" s="1"/>
      <c r="J35" s="1"/>
      <c r="K35" s="126"/>
      <c r="L35" s="2">
        <f>+C35-H35</f>
        <v>-2620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f>+E25+E27</f>
        <v>51042.8</v>
      </c>
      <c r="F38" s="1"/>
      <c r="G38" s="1"/>
      <c r="H38" s="1"/>
      <c r="I38" s="1"/>
      <c r="J38" s="146">
        <v>54815.30000000001</v>
      </c>
      <c r="K38" s="126"/>
      <c r="L38" s="146">
        <f>+E38-J38</f>
        <v>-3772.5000000000073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f>+C41+C42+C43</f>
        <v>35662.6</v>
      </c>
      <c r="F40" s="1"/>
      <c r="G40" s="1"/>
      <c r="H40" s="1"/>
      <c r="I40" s="1"/>
      <c r="J40" s="170">
        <v>26561.5</v>
      </c>
      <c r="K40" s="126"/>
      <c r="L40" s="2">
        <f>+E40-J40</f>
        <v>9101.0999999999985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35557.5</v>
      </c>
      <c r="D41" s="1"/>
      <c r="E41" s="1"/>
      <c r="F41" s="1"/>
      <c r="G41" s="1"/>
      <c r="H41" s="170">
        <v>26439.4</v>
      </c>
      <c r="I41" s="1"/>
      <c r="J41" s="1"/>
      <c r="K41" s="126"/>
      <c r="L41" s="2">
        <f>+C41-H41</f>
        <v>9118.0999999999985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105.1</v>
      </c>
      <c r="D42" s="1"/>
      <c r="E42" s="1"/>
      <c r="F42" s="1"/>
      <c r="G42" s="1"/>
      <c r="H42" s="170">
        <v>132.5</v>
      </c>
      <c r="I42" s="1"/>
      <c r="J42" s="1"/>
      <c r="K42" s="126"/>
      <c r="L42" s="2">
        <f>+C42-H42</f>
        <v>-27.400000000000006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0</v>
      </c>
      <c r="D43" s="1"/>
      <c r="E43" s="1"/>
      <c r="F43" s="1"/>
      <c r="G43" s="1"/>
      <c r="H43" s="171">
        <v>-10.4</v>
      </c>
      <c r="I43" s="1"/>
      <c r="J43" s="1"/>
      <c r="K43" s="126"/>
      <c r="L43" s="2">
        <f>+C43-H43</f>
        <v>10.4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f>+[4]PYG!E46</f>
        <v>141.69999999999999</v>
      </c>
      <c r="F45" s="1"/>
      <c r="G45" s="1"/>
      <c r="H45" s="1"/>
      <c r="I45" s="1"/>
      <c r="J45" s="146">
        <v>141.80000000000001</v>
      </c>
      <c r="K45" s="126"/>
      <c r="L45" s="146">
        <f>+E45-J45</f>
        <v>-0.10000000000002274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f>+[4]PYG!E48</f>
        <v>89.7</v>
      </c>
      <c r="F47" s="1"/>
      <c r="G47" s="1"/>
      <c r="H47" s="1"/>
      <c r="I47" s="1"/>
      <c r="J47" s="146">
        <v>90.2</v>
      </c>
      <c r="K47" s="126"/>
      <c r="L47" s="146">
        <f>+E47-J47</f>
        <v>-0.5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f>+E38-E40-E45-E47</f>
        <v>15148.800000000003</v>
      </c>
      <c r="F49" s="3"/>
      <c r="G49" s="3"/>
      <c r="H49" s="3"/>
      <c r="I49" s="3"/>
      <c r="J49" s="150">
        <v>28021.80000000001</v>
      </c>
      <c r="K49" s="133"/>
      <c r="L49" s="150">
        <f>+E49-J49</f>
        <v>-12873.000000000007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f>+C52</f>
        <v>2158.9</v>
      </c>
      <c r="F51" s="1"/>
      <c r="G51" s="1"/>
      <c r="H51" s="1"/>
      <c r="I51" s="1"/>
      <c r="J51" s="146">
        <v>2456.6</v>
      </c>
      <c r="K51" s="126"/>
      <c r="L51" s="146">
        <f>+E51-J51</f>
        <v>-297.69999999999982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2158.9</v>
      </c>
      <c r="D52" s="1"/>
      <c r="E52" s="1"/>
      <c r="F52" s="1"/>
      <c r="G52" s="1"/>
      <c r="H52" s="1">
        <v>2456.6</v>
      </c>
      <c r="I52" s="1"/>
      <c r="J52" s="1"/>
      <c r="K52" s="126"/>
      <c r="L52" s="2">
        <f>+C52-H52</f>
        <v>-297.69999999999982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f>+C55</f>
        <v>136.1</v>
      </c>
      <c r="F54" s="1"/>
      <c r="G54" s="1"/>
      <c r="H54" s="1"/>
      <c r="I54" s="1"/>
      <c r="J54" s="146">
        <v>543.5</v>
      </c>
      <c r="K54" s="126"/>
      <c r="L54" s="146">
        <f>+E54-J54</f>
        <v>-407.4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136.1</v>
      </c>
      <c r="D55" s="1"/>
      <c r="E55" s="1"/>
      <c r="F55" s="1"/>
      <c r="G55" s="1"/>
      <c r="H55" s="1">
        <v>543.5</v>
      </c>
      <c r="I55" s="1"/>
      <c r="J55" s="1"/>
      <c r="K55" s="126"/>
      <c r="L55" s="2">
        <f>+C55-H55</f>
        <v>-407.4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f>+E51-E54</f>
        <v>2022.8000000000002</v>
      </c>
      <c r="F57" s="3"/>
      <c r="G57" s="3"/>
      <c r="H57" s="1"/>
      <c r="I57" s="1"/>
      <c r="J57" s="150">
        <v>1913.1</v>
      </c>
      <c r="K57" s="133"/>
      <c r="L57" s="150">
        <f>+E57-J57</f>
        <v>109.70000000000027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f>+E59-J59</f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f>+E49+E57</f>
        <v>17171.600000000002</v>
      </c>
      <c r="F61" s="3"/>
      <c r="G61" s="3"/>
      <c r="H61" s="1"/>
      <c r="I61" s="1"/>
      <c r="J61" s="150">
        <v>29934.900000000009</v>
      </c>
      <c r="K61" s="133"/>
      <c r="L61" s="150">
        <f>+E61-J61</f>
        <v>-12763.300000000007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S159"/>
  <sheetViews>
    <sheetView showGridLines="0" zoomScale="75" workbookViewId="0">
      <selection activeCell="B63" sqref="B63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8.6640625" style="24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8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117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115</v>
      </c>
      <c r="D9" s="34"/>
      <c r="E9" s="32"/>
      <c r="F9" s="33" t="s">
        <v>115</v>
      </c>
      <c r="G9" s="34"/>
      <c r="H9" s="32"/>
      <c r="I9" s="35" t="s">
        <v>103</v>
      </c>
      <c r="J9" s="36"/>
      <c r="K9" s="32"/>
      <c r="L9" s="32"/>
      <c r="M9" s="33" t="s">
        <v>115</v>
      </c>
      <c r="N9" s="32"/>
      <c r="O9" s="32"/>
      <c r="P9" s="33" t="s">
        <v>115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42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279420.5</v>
      </c>
      <c r="E12" s="57"/>
      <c r="F12" s="55"/>
      <c r="G12" s="56">
        <v>112747.2</v>
      </c>
      <c r="H12" s="58"/>
      <c r="I12" s="59">
        <v>166673.29999999999</v>
      </c>
      <c r="J12" s="60"/>
      <c r="K12" s="54" t="s">
        <v>38</v>
      </c>
      <c r="L12" s="54"/>
      <c r="M12" s="61"/>
      <c r="N12" s="59">
        <v>128707.7</v>
      </c>
      <c r="O12" s="54"/>
      <c r="P12" s="61"/>
      <c r="Q12" s="59">
        <v>127717.2</v>
      </c>
      <c r="R12" s="37"/>
      <c r="S12" s="62">
        <v>990.5</v>
      </c>
    </row>
    <row r="13" spans="1:19" x14ac:dyDescent="0.2">
      <c r="A13" s="63" t="s">
        <v>39</v>
      </c>
      <c r="B13" s="64"/>
      <c r="C13" s="55"/>
      <c r="D13" s="165">
        <v>-126.5</v>
      </c>
      <c r="E13" s="65"/>
      <c r="F13" s="55"/>
      <c r="G13" s="162">
        <v>-129.4</v>
      </c>
      <c r="H13" s="66"/>
      <c r="I13" s="59">
        <v>2.9000000000000057</v>
      </c>
      <c r="J13" s="60"/>
      <c r="K13" s="54" t="s">
        <v>43</v>
      </c>
      <c r="L13" s="54"/>
      <c r="M13" s="58">
        <v>128707.7</v>
      </c>
      <c r="N13" s="61"/>
      <c r="O13" s="67"/>
      <c r="P13" s="58">
        <v>127717.2</v>
      </c>
      <c r="Q13" s="61"/>
      <c r="R13" s="37"/>
      <c r="S13" s="68">
        <v>990.5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765078.8</v>
      </c>
      <c r="O15" s="54"/>
      <c r="P15" s="61"/>
      <c r="Q15" s="59">
        <v>765078.8</v>
      </c>
      <c r="R15" s="37"/>
      <c r="S15" s="62">
        <v>0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765078.8</v>
      </c>
      <c r="N16" s="61"/>
      <c r="O16" s="67"/>
      <c r="P16" s="58">
        <v>765078.8</v>
      </c>
      <c r="Q16" s="61"/>
      <c r="R16" s="37"/>
      <c r="S16" s="68">
        <v>0</v>
      </c>
    </row>
    <row r="17" spans="1:19" x14ac:dyDescent="0.2">
      <c r="A17" s="53" t="s">
        <v>41</v>
      </c>
      <c r="B17" s="54"/>
      <c r="C17" s="55"/>
      <c r="D17" s="78">
        <v>133802.29999999999</v>
      </c>
      <c r="E17" s="57"/>
      <c r="F17" s="55"/>
      <c r="G17" s="78">
        <v>142912.1</v>
      </c>
      <c r="H17" s="58"/>
      <c r="I17" s="59">
        <v>-9109.8000000000175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133802.29999999999</v>
      </c>
      <c r="D18" s="55"/>
      <c r="E18" s="55"/>
      <c r="F18" s="79">
        <v>142912.1</v>
      </c>
      <c r="G18" s="55"/>
      <c r="H18" s="67"/>
      <c r="I18" s="70">
        <v>-9109.8000000000175</v>
      </c>
      <c r="J18" s="60"/>
      <c r="K18" s="54" t="s">
        <v>50</v>
      </c>
      <c r="L18" s="54"/>
      <c r="M18" s="61"/>
      <c r="N18" s="59">
        <v>31066.1</v>
      </c>
      <c r="O18" s="54"/>
      <c r="P18" s="61"/>
      <c r="Q18" s="59">
        <v>30309.599999999999</v>
      </c>
      <c r="R18" s="37"/>
      <c r="S18" s="62">
        <v>756.5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17999.599999999999</v>
      </c>
      <c r="N19" s="61"/>
      <c r="O19" s="67"/>
      <c r="P19" s="58">
        <v>12880.5</v>
      </c>
      <c r="Q19" s="61"/>
      <c r="R19" s="37"/>
      <c r="S19" s="68">
        <v>5119.0999999999985</v>
      </c>
    </row>
    <row r="20" spans="1:19" x14ac:dyDescent="0.2">
      <c r="A20" s="53" t="s">
        <v>107</v>
      </c>
      <c r="B20" s="54"/>
      <c r="C20" s="55"/>
      <c r="D20" s="78">
        <v>3031970.9000000004</v>
      </c>
      <c r="E20" s="57"/>
      <c r="F20" s="55"/>
      <c r="G20" s="78">
        <v>3060165.9</v>
      </c>
      <c r="H20" s="58"/>
      <c r="I20" s="59">
        <v>-28194.999999999534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13066.5</v>
      </c>
      <c r="N21" s="61"/>
      <c r="O21" s="67"/>
      <c r="P21" s="58">
        <v>17429.099999999999</v>
      </c>
      <c r="Q21" s="61"/>
      <c r="R21" s="37"/>
      <c r="S21" s="68">
        <v>-4362.5999999999985</v>
      </c>
    </row>
    <row r="22" spans="1:19" x14ac:dyDescent="0.2">
      <c r="A22" s="53" t="s">
        <v>106</v>
      </c>
      <c r="B22" s="54"/>
      <c r="C22" s="79">
        <v>3031970.9000000004</v>
      </c>
      <c r="D22" s="55"/>
      <c r="E22" s="55"/>
      <c r="F22" s="79">
        <v>3060165.9</v>
      </c>
      <c r="G22" s="55"/>
      <c r="H22" s="67"/>
      <c r="I22" s="70">
        <v>-28194.999999999534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3311678.3</v>
      </c>
      <c r="D23" s="55"/>
      <c r="E23" s="55"/>
      <c r="F23" s="79">
        <v>3325084.1</v>
      </c>
      <c r="G23" s="55"/>
      <c r="H23" s="67"/>
      <c r="I23" s="70">
        <v>-13405.800000000279</v>
      </c>
      <c r="J23" s="60"/>
      <c r="K23" s="54" t="s">
        <v>57</v>
      </c>
      <c r="L23" s="54"/>
      <c r="M23" s="61"/>
      <c r="N23" s="59">
        <v>2074.1999999999998</v>
      </c>
      <c r="O23" s="54"/>
      <c r="P23" s="61"/>
      <c r="Q23" s="59">
        <v>2175.5</v>
      </c>
      <c r="R23" s="37"/>
      <c r="S23" s="62">
        <v>-101.30000000000018</v>
      </c>
    </row>
    <row r="24" spans="1:19" x14ac:dyDescent="0.2">
      <c r="A24" s="53" t="s">
        <v>49</v>
      </c>
      <c r="B24" s="54"/>
      <c r="C24" s="79">
        <v>89258.7</v>
      </c>
      <c r="D24" s="55"/>
      <c r="E24" s="55"/>
      <c r="F24" s="79">
        <v>82748.3</v>
      </c>
      <c r="G24" s="55"/>
      <c r="H24" s="67"/>
      <c r="I24" s="70">
        <v>6510.3999999999942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40699.199999999997</v>
      </c>
      <c r="D25" s="55"/>
      <c r="E25" s="55"/>
      <c r="F25" s="79">
        <v>47945.4</v>
      </c>
      <c r="G25" s="55"/>
      <c r="H25" s="67"/>
      <c r="I25" s="70">
        <v>-7246.2000000000044</v>
      </c>
      <c r="J25" s="60"/>
      <c r="K25" s="54" t="s">
        <v>58</v>
      </c>
      <c r="L25" s="54"/>
      <c r="M25" s="61"/>
      <c r="N25" s="59">
        <v>332323.7</v>
      </c>
      <c r="O25" s="54"/>
      <c r="P25" s="61"/>
      <c r="Q25" s="59">
        <v>209595.69999999998</v>
      </c>
      <c r="R25" s="37"/>
      <c r="S25" s="62">
        <v>122728.00000000003</v>
      </c>
    </row>
    <row r="26" spans="1:19" x14ac:dyDescent="0.2">
      <c r="A26" s="53" t="s">
        <v>53</v>
      </c>
      <c r="B26" s="54"/>
      <c r="C26" s="79">
        <v>69299.199999999997</v>
      </c>
      <c r="D26" s="55"/>
      <c r="E26" s="55"/>
      <c r="F26" s="79">
        <v>63620.1</v>
      </c>
      <c r="G26" s="55"/>
      <c r="H26" s="67"/>
      <c r="I26" s="70">
        <v>5679.0999999999985</v>
      </c>
      <c r="J26" s="60"/>
      <c r="K26" s="54" t="s">
        <v>59</v>
      </c>
      <c r="L26" s="54"/>
      <c r="M26" s="58">
        <v>1164.2</v>
      </c>
      <c r="N26" s="61"/>
      <c r="O26" s="67"/>
      <c r="P26" s="58">
        <v>1279.3</v>
      </c>
      <c r="Q26" s="61"/>
      <c r="R26" s="37"/>
      <c r="S26" s="68">
        <v>-115.09999999999991</v>
      </c>
    </row>
    <row r="27" spans="1:19" x14ac:dyDescent="0.2">
      <c r="A27" s="53" t="s">
        <v>55</v>
      </c>
      <c r="B27" s="54"/>
      <c r="C27" s="79">
        <v>71148.399999999994</v>
      </c>
      <c r="D27" s="55"/>
      <c r="E27" s="55"/>
      <c r="F27" s="79">
        <v>64037.4</v>
      </c>
      <c r="G27" s="55"/>
      <c r="H27" s="67"/>
      <c r="I27" s="70">
        <v>7110.9999999999927</v>
      </c>
      <c r="J27" s="60"/>
      <c r="K27" s="54" t="s">
        <v>60</v>
      </c>
      <c r="L27" s="54"/>
      <c r="M27" s="58">
        <v>132612.4</v>
      </c>
      <c r="N27" s="61"/>
      <c r="O27" s="67"/>
      <c r="P27" s="58">
        <v>3800.5</v>
      </c>
      <c r="Q27" s="61"/>
      <c r="R27" s="37"/>
      <c r="S27" s="68">
        <v>128811.9</v>
      </c>
    </row>
    <row r="28" spans="1:19" x14ac:dyDescent="0.2">
      <c r="A28" s="53" t="s">
        <v>45</v>
      </c>
      <c r="B28" s="54"/>
      <c r="C28" s="164">
        <v>-550112.9</v>
      </c>
      <c r="D28" s="55"/>
      <c r="E28" s="55"/>
      <c r="F28" s="163">
        <v>-523269.4</v>
      </c>
      <c r="G28" s="55"/>
      <c r="H28" s="67"/>
      <c r="I28" s="70">
        <v>-26843.5</v>
      </c>
      <c r="J28" s="60"/>
      <c r="K28" s="54" t="s">
        <v>43</v>
      </c>
      <c r="L28" s="54"/>
      <c r="M28" s="58">
        <v>198547.1</v>
      </c>
      <c r="N28" s="61"/>
      <c r="O28" s="67"/>
      <c r="P28" s="58">
        <v>204515.9</v>
      </c>
      <c r="Q28" s="61"/>
      <c r="R28" s="37"/>
      <c r="S28" s="68">
        <v>-5968.7999999999884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5839.6</v>
      </c>
      <c r="O30" s="54"/>
      <c r="P30" s="61"/>
      <c r="Q30" s="59">
        <v>3827.3</v>
      </c>
      <c r="R30" s="37"/>
      <c r="S30" s="62">
        <v>2012.3000000000002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322.8</v>
      </c>
      <c r="N31" s="61"/>
      <c r="O31" s="67"/>
      <c r="P31" s="58">
        <v>0</v>
      </c>
      <c r="Q31" s="61"/>
      <c r="R31" s="37"/>
      <c r="S31" s="68">
        <v>322.8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1032.5</v>
      </c>
      <c r="N32" s="61"/>
      <c r="O32" s="67"/>
      <c r="P32" s="58">
        <v>1390.2</v>
      </c>
      <c r="Q32" s="61"/>
      <c r="R32" s="37"/>
      <c r="S32" s="68">
        <v>-357.70000000000005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4484.3</v>
      </c>
      <c r="N33" s="61"/>
      <c r="O33" s="67"/>
      <c r="P33" s="58">
        <v>2437.1</v>
      </c>
      <c r="Q33" s="61"/>
      <c r="R33" s="37"/>
      <c r="S33" s="68">
        <v>2047.2000000000003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1265090.1000000001</v>
      </c>
      <c r="O35" s="54"/>
      <c r="P35" s="61"/>
      <c r="Q35" s="59">
        <v>1138704.1000000001</v>
      </c>
      <c r="R35" s="37"/>
      <c r="S35" s="62">
        <v>126386</v>
      </c>
    </row>
    <row r="36" spans="1:19" ht="13.5" customHeight="1" x14ac:dyDescent="0.2">
      <c r="A36" s="53" t="s">
        <v>63</v>
      </c>
      <c r="B36" s="54"/>
      <c r="C36" s="55"/>
      <c r="D36" s="78">
        <v>8514</v>
      </c>
      <c r="E36" s="57"/>
      <c r="F36" s="55"/>
      <c r="G36" s="78">
        <v>10206.299999999999</v>
      </c>
      <c r="H36" s="58"/>
      <c r="I36" s="59">
        <v>-1692.2999999999993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6506</v>
      </c>
      <c r="D37" s="55"/>
      <c r="E37" s="55"/>
      <c r="F37" s="79">
        <v>5194.2</v>
      </c>
      <c r="G37" s="55"/>
      <c r="H37" s="67"/>
      <c r="I37" s="70">
        <v>1311.8000000000002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2963.1</v>
      </c>
      <c r="D38" s="55"/>
      <c r="E38" s="55"/>
      <c r="F38" s="79">
        <v>3225.2</v>
      </c>
      <c r="G38" s="55"/>
      <c r="H38" s="67"/>
      <c r="I38" s="70">
        <v>-262.09999999999991</v>
      </c>
      <c r="J38" s="60"/>
      <c r="K38" s="54" t="s">
        <v>69</v>
      </c>
      <c r="L38" s="54"/>
      <c r="M38" s="61"/>
      <c r="N38" s="59">
        <v>1265090.1000000001</v>
      </c>
      <c r="O38" s="54"/>
      <c r="P38" s="61"/>
      <c r="Q38" s="59">
        <v>1138704.1000000001</v>
      </c>
      <c r="R38" s="37"/>
      <c r="S38" s="62">
        <v>126386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8241.6</v>
      </c>
      <c r="D40" s="55"/>
      <c r="E40" s="55"/>
      <c r="F40" s="79">
        <v>10587.7</v>
      </c>
      <c r="G40" s="55"/>
      <c r="H40" s="67"/>
      <c r="I40" s="70">
        <v>-2346.1000000000004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-9196.7000000000007</v>
      </c>
      <c r="D41" s="55"/>
      <c r="E41" s="84"/>
      <c r="F41" s="163">
        <v>-8800.7999999999993</v>
      </c>
      <c r="G41" s="55"/>
      <c r="H41" s="67"/>
      <c r="I41" s="70">
        <v>-395.90000000000146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2215620.6899999995</v>
      </c>
      <c r="O42" s="54"/>
      <c r="P42" s="61"/>
      <c r="Q42" s="59">
        <v>2214619.89</v>
      </c>
      <c r="R42" s="37"/>
      <c r="S42" s="62">
        <v>1000.7999999993481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900993.1</v>
      </c>
      <c r="O44" s="54"/>
      <c r="P44" s="61"/>
      <c r="Q44" s="59">
        <v>900537.5</v>
      </c>
      <c r="R44" s="37"/>
      <c r="S44" s="62">
        <v>455.59999999997672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900993.1</v>
      </c>
      <c r="N45" s="61"/>
      <c r="O45" s="67"/>
      <c r="P45" s="58">
        <v>900537.5</v>
      </c>
      <c r="Q45" s="61"/>
      <c r="R45" s="37"/>
      <c r="S45" s="68">
        <v>455.59999999997672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12738.399999999998</v>
      </c>
      <c r="E47" s="57"/>
      <c r="F47" s="55"/>
      <c r="G47" s="78">
        <v>12860.399999999998</v>
      </c>
      <c r="H47" s="58"/>
      <c r="I47" s="59">
        <v>-122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591971.6</v>
      </c>
      <c r="O48" s="54"/>
      <c r="P48" s="61"/>
      <c r="Q48" s="59">
        <v>368810.3</v>
      </c>
      <c r="R48" s="37"/>
      <c r="S48" s="62">
        <v>223161.3</v>
      </c>
    </row>
    <row r="49" spans="1:19" x14ac:dyDescent="0.2">
      <c r="A49" s="53" t="s">
        <v>76</v>
      </c>
      <c r="B49" s="54"/>
      <c r="C49" s="79">
        <v>3212.7</v>
      </c>
      <c r="D49" s="55"/>
      <c r="E49" s="55"/>
      <c r="F49" s="79">
        <v>3212.7</v>
      </c>
      <c r="G49" s="55"/>
      <c r="H49" s="67"/>
      <c r="I49" s="70">
        <v>0</v>
      </c>
      <c r="J49" s="60"/>
      <c r="K49" s="54" t="s">
        <v>79</v>
      </c>
      <c r="L49" s="54"/>
      <c r="M49" s="58">
        <v>591971.6</v>
      </c>
      <c r="N49" s="61"/>
      <c r="O49" s="67"/>
      <c r="P49" s="58">
        <v>368810.3</v>
      </c>
      <c r="Q49" s="61"/>
      <c r="R49" s="37"/>
      <c r="S49" s="68">
        <v>223161.3</v>
      </c>
    </row>
    <row r="50" spans="1:19" x14ac:dyDescent="0.2">
      <c r="A50" s="53" t="s">
        <v>78</v>
      </c>
      <c r="B50" s="54"/>
      <c r="C50" s="79">
        <v>6231.2</v>
      </c>
      <c r="D50" s="55"/>
      <c r="E50" s="55"/>
      <c r="F50" s="79">
        <v>6219</v>
      </c>
      <c r="G50" s="55"/>
      <c r="H50" s="67"/>
      <c r="I50" s="70">
        <v>12.199999999999818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-8489.1</v>
      </c>
      <c r="D52" s="55"/>
      <c r="E52" s="84"/>
      <c r="F52" s="163">
        <v>-8354.9</v>
      </c>
      <c r="G52" s="55"/>
      <c r="H52" s="67"/>
      <c r="I52" s="70">
        <v>-134.20000000000073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4576.6000000000004</v>
      </c>
      <c r="E55" s="57"/>
      <c r="F55" s="55"/>
      <c r="G55" s="78">
        <v>4746.9000000000005</v>
      </c>
      <c r="H55" s="58"/>
      <c r="I55" s="59">
        <v>-170.30000000000018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2311.6</v>
      </c>
      <c r="D56" s="55"/>
      <c r="E56" s="55"/>
      <c r="F56" s="79">
        <v>2464</v>
      </c>
      <c r="G56" s="55"/>
      <c r="H56" s="67"/>
      <c r="I56" s="70">
        <v>-152.40000000000009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2266.4</v>
      </c>
      <c r="D57" s="55"/>
      <c r="E57" s="55"/>
      <c r="F57" s="79">
        <v>2284.3000000000002</v>
      </c>
      <c r="G57" s="55"/>
      <c r="H57" s="67"/>
      <c r="I57" s="70">
        <v>-17.900000000000091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545.29999999999995</v>
      </c>
      <c r="O62" s="54"/>
      <c r="P62" s="61"/>
      <c r="Q62" s="78">
        <v>223161.4</v>
      </c>
      <c r="R62" s="37"/>
      <c r="S62" s="62">
        <v>-222616.1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3480710.83</v>
      </c>
      <c r="E66" s="57"/>
      <c r="F66" s="55"/>
      <c r="G66" s="78">
        <v>3353324.0299999993</v>
      </c>
      <c r="H66" s="58"/>
      <c r="I66" s="59">
        <v>127386.80000000075</v>
      </c>
      <c r="J66" s="60"/>
      <c r="K66" s="54" t="s">
        <v>90</v>
      </c>
      <c r="L66" s="54"/>
      <c r="M66" s="61"/>
      <c r="N66" s="59">
        <v>3480710.7899999996</v>
      </c>
      <c r="O66" s="54"/>
      <c r="P66" s="61"/>
      <c r="Q66" s="59">
        <v>3353323.99</v>
      </c>
      <c r="R66" s="37"/>
      <c r="S66" s="62">
        <v>127386.79999999935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9301.7999999999993</v>
      </c>
      <c r="E69" s="54"/>
      <c r="F69" s="67"/>
      <c r="G69" s="59">
        <v>9301.7999999999993</v>
      </c>
      <c r="H69" s="58"/>
      <c r="I69" s="59">
        <v>0</v>
      </c>
      <c r="J69" s="93"/>
      <c r="K69" s="54" t="s">
        <v>93</v>
      </c>
      <c r="L69" s="54"/>
      <c r="M69" s="61"/>
      <c r="N69" s="59">
        <v>9301.7999999999993</v>
      </c>
      <c r="O69" s="54"/>
      <c r="P69" s="61"/>
      <c r="Q69" s="59">
        <v>9301.7999999999993</v>
      </c>
      <c r="R69" s="37"/>
      <c r="S69" s="62"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9301.7999999999993</v>
      </c>
      <c r="N70" s="61"/>
      <c r="O70" s="67"/>
      <c r="P70" s="58">
        <v>9301.7999999999993</v>
      </c>
      <c r="Q70" s="61"/>
      <c r="R70" s="37"/>
      <c r="S70" s="68"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149533.9</v>
      </c>
      <c r="E72" s="54"/>
      <c r="F72" s="67"/>
      <c r="G72" s="59">
        <v>135631.20000000001</v>
      </c>
      <c r="H72" s="58"/>
      <c r="I72" s="59">
        <v>13902.699999999983</v>
      </c>
      <c r="J72" s="93"/>
      <c r="K72" s="54" t="s">
        <v>96</v>
      </c>
      <c r="L72" s="54"/>
      <c r="M72" s="61"/>
      <c r="N72" s="59">
        <v>149533.9</v>
      </c>
      <c r="O72" s="54"/>
      <c r="P72" s="61"/>
      <c r="Q72" s="59">
        <v>135631.20000000001</v>
      </c>
      <c r="R72" s="37"/>
      <c r="S72" s="62">
        <v>13902.699999999983</v>
      </c>
    </row>
    <row r="73" spans="1:19" x14ac:dyDescent="0.2">
      <c r="A73" s="53" t="s">
        <v>23</v>
      </c>
      <c r="B73" s="54"/>
      <c r="C73" s="79">
        <v>149533.9</v>
      </c>
      <c r="D73" s="67"/>
      <c r="E73" s="67"/>
      <c r="F73" s="58">
        <v>135631.20000000001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4610161.7</v>
      </c>
      <c r="E75" s="54"/>
      <c r="F75" s="67"/>
      <c r="G75" s="59">
        <v>4589594.5999999996</v>
      </c>
      <c r="H75" s="58"/>
      <c r="I75" s="59">
        <v>20567.100000000559</v>
      </c>
      <c r="J75" s="93"/>
      <c r="K75" s="54" t="s">
        <v>98</v>
      </c>
      <c r="L75" s="54"/>
      <c r="M75" s="61"/>
      <c r="N75" s="59">
        <v>4610161.7</v>
      </c>
      <c r="O75" s="54"/>
      <c r="P75" s="61"/>
      <c r="Q75" s="59">
        <v>4589594.5999999996</v>
      </c>
      <c r="R75" s="37"/>
      <c r="S75" s="62">
        <v>20567.100000000559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6524221.4000000004</v>
      </c>
      <c r="E77" s="54"/>
      <c r="F77" s="67"/>
      <c r="G77" s="59">
        <v>6331463.0999999996</v>
      </c>
      <c r="H77" s="58"/>
      <c r="I77" s="59">
        <v>192758.30000000075</v>
      </c>
      <c r="J77" s="93"/>
      <c r="K77" s="54" t="s">
        <v>100</v>
      </c>
      <c r="L77" s="54"/>
      <c r="M77" s="61"/>
      <c r="N77" s="59">
        <v>6524221.4000000004</v>
      </c>
      <c r="O77" s="54"/>
      <c r="P77" s="61"/>
      <c r="Q77" s="59">
        <v>6331463.0999999996</v>
      </c>
      <c r="R77" s="37"/>
      <c r="S77" s="62">
        <v>192758.30000000075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11293218.800000001</v>
      </c>
      <c r="E79" s="54"/>
      <c r="F79" s="67"/>
      <c r="G79" s="59">
        <v>11065990.699999999</v>
      </c>
      <c r="H79" s="58"/>
      <c r="I79" s="59">
        <v>227228.10000000149</v>
      </c>
      <c r="J79" s="93"/>
      <c r="K79" s="54" t="s">
        <v>101</v>
      </c>
      <c r="L79" s="54"/>
      <c r="M79" s="61"/>
      <c r="N79" s="59">
        <v>11293218.800000001</v>
      </c>
      <c r="O79" s="54"/>
      <c r="P79" s="61"/>
      <c r="Q79" s="59">
        <v>11065990.699999999</v>
      </c>
      <c r="R79" s="37"/>
      <c r="S79" s="62">
        <v>227228.10000000149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M4:N4"/>
    <mergeCell ref="C10:D10"/>
    <mergeCell ref="M10:N10"/>
    <mergeCell ref="A3:S3"/>
    <mergeCell ref="A2:S2"/>
  </mergeCells>
  <phoneticPr fontId="1" type="noConversion"/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9" transitionEvaluation="1">
    <pageSetUpPr fitToPage="1"/>
  </sheetPr>
  <dimension ref="A1:S159"/>
  <sheetViews>
    <sheetView showGridLines="0" topLeftCell="B19" zoomScale="75" workbookViewId="0">
      <selection activeCell="G79" sqref="G79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86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139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140</v>
      </c>
      <c r="D9" s="34"/>
      <c r="E9" s="32"/>
      <c r="F9" s="33" t="s">
        <v>138</v>
      </c>
      <c r="G9" s="34"/>
      <c r="H9" s="32"/>
      <c r="I9" s="35" t="s">
        <v>103</v>
      </c>
      <c r="J9" s="36"/>
      <c r="K9" s="32"/>
      <c r="L9" s="32"/>
      <c r="M9" s="33" t="s">
        <v>140</v>
      </c>
      <c r="N9" s="34"/>
      <c r="O9" s="32"/>
      <c r="P9" s="33" t="s">
        <v>138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87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f>+[4]BG!D12</f>
        <v>133692.5</v>
      </c>
      <c r="E12" s="57"/>
      <c r="F12" s="55"/>
      <c r="G12" s="56">
        <v>211683.8</v>
      </c>
      <c r="H12" s="58"/>
      <c r="I12" s="59">
        <f>+D12-G12</f>
        <v>-77991.299999999988</v>
      </c>
      <c r="J12" s="60"/>
      <c r="K12" s="54" t="s">
        <v>38</v>
      </c>
      <c r="L12" s="54"/>
      <c r="M12" s="61"/>
      <c r="N12" s="59">
        <f>+M13</f>
        <v>154911.5</v>
      </c>
      <c r="O12" s="54"/>
      <c r="P12" s="61"/>
      <c r="Q12" s="59">
        <v>153277</v>
      </c>
      <c r="R12" s="37"/>
      <c r="S12" s="62">
        <f>+N12-Q12</f>
        <v>1634.5</v>
      </c>
    </row>
    <row r="13" spans="1:19" x14ac:dyDescent="0.2">
      <c r="A13" s="63" t="s">
        <v>39</v>
      </c>
      <c r="B13" s="64"/>
      <c r="C13" s="55"/>
      <c r="D13" s="165">
        <f>+[4]BG!D13</f>
        <v>-19.899999999999999</v>
      </c>
      <c r="E13" s="65"/>
      <c r="F13" s="55"/>
      <c r="G13" s="162">
        <v>-34.700000000000003</v>
      </c>
      <c r="H13" s="66"/>
      <c r="I13" s="59">
        <f>+D13-G13</f>
        <v>14.800000000000004</v>
      </c>
      <c r="J13" s="60"/>
      <c r="K13" s="54" t="s">
        <v>43</v>
      </c>
      <c r="L13" s="54"/>
      <c r="M13" s="58">
        <v>154911.5</v>
      </c>
      <c r="N13" s="61"/>
      <c r="O13" s="67"/>
      <c r="P13" s="58">
        <v>153277</v>
      </c>
      <c r="Q13" s="61"/>
      <c r="R13" s="37"/>
      <c r="S13" s="68">
        <f>+M13-P13</f>
        <v>1634.5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f>+D15-G15</f>
        <v>0</v>
      </c>
      <c r="J15" s="77"/>
      <c r="K15" s="54" t="s">
        <v>46</v>
      </c>
      <c r="L15" s="54"/>
      <c r="M15" s="61"/>
      <c r="N15" s="59">
        <f>+M16</f>
        <v>928411.2</v>
      </c>
      <c r="O15" s="54"/>
      <c r="P15" s="61"/>
      <c r="Q15" s="59">
        <v>936311.4</v>
      </c>
      <c r="R15" s="37"/>
      <c r="S15" s="62">
        <f>+N15-Q15</f>
        <v>-7900.2000000000698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928411.2</v>
      </c>
      <c r="N16" s="61"/>
      <c r="O16" s="67"/>
      <c r="P16" s="58">
        <v>936311.4</v>
      </c>
      <c r="Q16" s="61"/>
      <c r="R16" s="37"/>
      <c r="S16" s="68">
        <f>+M16-P16</f>
        <v>-7900.2000000000698</v>
      </c>
    </row>
    <row r="17" spans="1:19" x14ac:dyDescent="0.2">
      <c r="A17" s="53" t="s">
        <v>41</v>
      </c>
      <c r="B17" s="54"/>
      <c r="C17" s="55"/>
      <c r="D17" s="78">
        <f>+C18</f>
        <v>163440.6</v>
      </c>
      <c r="E17" s="57"/>
      <c r="F17" s="55"/>
      <c r="G17" s="78">
        <v>136682.6</v>
      </c>
      <c r="H17" s="58"/>
      <c r="I17" s="59">
        <f>+D17-G17</f>
        <v>26758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163440.6</v>
      </c>
      <c r="D18" s="55"/>
      <c r="E18" s="55"/>
      <c r="F18" s="79">
        <v>136682.6</v>
      </c>
      <c r="G18" s="55"/>
      <c r="H18" s="67"/>
      <c r="I18" s="70">
        <f>+C18-F18</f>
        <v>26758</v>
      </c>
      <c r="J18" s="60"/>
      <c r="K18" s="54" t="s">
        <v>50</v>
      </c>
      <c r="L18" s="54"/>
      <c r="M18" s="61"/>
      <c r="N18" s="59">
        <f>+SUM(M19:M21)</f>
        <v>18913.599999999999</v>
      </c>
      <c r="O18" s="54"/>
      <c r="P18" s="61"/>
      <c r="Q18" s="59">
        <v>50738.5</v>
      </c>
      <c r="R18" s="37"/>
      <c r="S18" s="62">
        <f>+N18-Q18</f>
        <v>-31824.9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3438.5</v>
      </c>
      <c r="N19" s="61"/>
      <c r="O19" s="67"/>
      <c r="P19" s="58">
        <v>30109.5</v>
      </c>
      <c r="Q19" s="61"/>
      <c r="R19" s="37"/>
      <c r="S19" s="68">
        <f>+M19-P19</f>
        <v>-26671</v>
      </c>
    </row>
    <row r="20" spans="1:19" x14ac:dyDescent="0.2">
      <c r="A20" s="53" t="s">
        <v>107</v>
      </c>
      <c r="B20" s="54"/>
      <c r="C20" s="55"/>
      <c r="D20" s="78">
        <f>+C22+C30+C34</f>
        <v>3477160.8</v>
      </c>
      <c r="E20" s="57"/>
      <c r="F20" s="55"/>
      <c r="G20" s="78">
        <v>3491898.5</v>
      </c>
      <c r="H20" s="58"/>
      <c r="I20" s="59">
        <f>+D20-G20</f>
        <v>-14737.700000000186</v>
      </c>
      <c r="J20" s="60"/>
      <c r="K20" s="54" t="s">
        <v>54</v>
      </c>
      <c r="L20" s="54"/>
      <c r="M20" s="58">
        <v>0.2</v>
      </c>
      <c r="N20" s="61"/>
      <c r="O20" s="67"/>
      <c r="P20" s="58">
        <v>0</v>
      </c>
      <c r="Q20" s="61"/>
      <c r="R20" s="37"/>
      <c r="S20" s="68">
        <f>+M20-P20</f>
        <v>0.2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15474.9</v>
      </c>
      <c r="N21" s="61"/>
      <c r="O21" s="67"/>
      <c r="P21" s="58">
        <v>20629</v>
      </c>
      <c r="Q21" s="61"/>
      <c r="R21" s="37"/>
      <c r="S21" s="68">
        <f>+M21-P21</f>
        <v>-5154.1000000000004</v>
      </c>
    </row>
    <row r="22" spans="1:19" x14ac:dyDescent="0.2">
      <c r="A22" s="53" t="s">
        <v>106</v>
      </c>
      <c r="B22" s="54"/>
      <c r="C22" s="79">
        <v>3477160.8</v>
      </c>
      <c r="D22" s="55"/>
      <c r="E22" s="55"/>
      <c r="F22" s="79">
        <v>3491898.5</v>
      </c>
      <c r="G22" s="55"/>
      <c r="H22" s="67"/>
      <c r="I22" s="70">
        <f t="shared" ref="I22:I28" si="0">+C22-F22</f>
        <v>-14737.700000000186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3801393.8</v>
      </c>
      <c r="D23" s="55"/>
      <c r="E23" s="55"/>
      <c r="F23" s="79">
        <v>3803252.1</v>
      </c>
      <c r="G23" s="55"/>
      <c r="H23" s="67"/>
      <c r="I23" s="70">
        <f t="shared" si="0"/>
        <v>-1858.3000000002794</v>
      </c>
      <c r="J23" s="60"/>
      <c r="K23" s="54" t="s">
        <v>57</v>
      </c>
      <c r="L23" s="54"/>
      <c r="M23" s="61"/>
      <c r="N23" s="59">
        <f>+[4]BG!J23</f>
        <v>1828.5</v>
      </c>
      <c r="O23" s="54"/>
      <c r="P23" s="61"/>
      <c r="Q23" s="59">
        <v>1851.9</v>
      </c>
      <c r="R23" s="37"/>
      <c r="S23" s="62">
        <f>+N23-Q23</f>
        <v>-23.400000000000091</v>
      </c>
    </row>
    <row r="24" spans="1:19" x14ac:dyDescent="0.2">
      <c r="A24" s="53" t="s">
        <v>49</v>
      </c>
      <c r="B24" s="54"/>
      <c r="C24" s="79">
        <v>110252.7</v>
      </c>
      <c r="D24" s="55"/>
      <c r="E24" s="55"/>
      <c r="F24" s="79">
        <v>111491.3</v>
      </c>
      <c r="G24" s="55"/>
      <c r="H24" s="67"/>
      <c r="I24" s="70">
        <f t="shared" si="0"/>
        <v>-1238.6000000000058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57826.9</v>
      </c>
      <c r="D25" s="55"/>
      <c r="E25" s="55"/>
      <c r="F25" s="79">
        <v>41025.599999999999</v>
      </c>
      <c r="G25" s="55"/>
      <c r="H25" s="67"/>
      <c r="I25" s="70">
        <f t="shared" si="0"/>
        <v>16801.300000000003</v>
      </c>
      <c r="J25" s="60"/>
      <c r="K25" s="54" t="s">
        <v>58</v>
      </c>
      <c r="L25" s="54"/>
      <c r="M25" s="61"/>
      <c r="N25" s="59">
        <f>+SUM(M26:M28)</f>
        <v>389598.6</v>
      </c>
      <c r="O25" s="54"/>
      <c r="P25" s="61"/>
      <c r="Q25" s="59">
        <v>426512.6</v>
      </c>
      <c r="R25" s="37"/>
      <c r="S25" s="62">
        <f>+N25-Q25</f>
        <v>-36914</v>
      </c>
    </row>
    <row r="26" spans="1:19" x14ac:dyDescent="0.2">
      <c r="A26" s="53" t="s">
        <v>53</v>
      </c>
      <c r="B26" s="54"/>
      <c r="C26" s="79">
        <v>106052.3</v>
      </c>
      <c r="D26" s="55"/>
      <c r="E26" s="55"/>
      <c r="F26" s="79">
        <v>108459.3</v>
      </c>
      <c r="G26" s="55"/>
      <c r="H26" s="67"/>
      <c r="I26" s="70">
        <f t="shared" si="0"/>
        <v>-2407</v>
      </c>
      <c r="J26" s="60"/>
      <c r="K26" s="54" t="s">
        <v>59</v>
      </c>
      <c r="L26" s="54"/>
      <c r="M26" s="58">
        <v>172.8</v>
      </c>
      <c r="N26" s="61"/>
      <c r="O26" s="67"/>
      <c r="P26" s="58">
        <v>207.5</v>
      </c>
      <c r="Q26" s="61"/>
      <c r="R26" s="37"/>
      <c r="S26" s="68">
        <f>+M26-P26</f>
        <v>-34.699999999999989</v>
      </c>
    </row>
    <row r="27" spans="1:19" x14ac:dyDescent="0.2">
      <c r="A27" s="53" t="s">
        <v>55</v>
      </c>
      <c r="B27" s="54"/>
      <c r="C27" s="79">
        <v>114043.2</v>
      </c>
      <c r="D27" s="55"/>
      <c r="E27" s="55"/>
      <c r="F27" s="79">
        <v>104503.2</v>
      </c>
      <c r="G27" s="55"/>
      <c r="H27" s="67"/>
      <c r="I27" s="70">
        <f t="shared" si="0"/>
        <v>9540</v>
      </c>
      <c r="J27" s="60"/>
      <c r="K27" s="54" t="s">
        <v>60</v>
      </c>
      <c r="L27" s="54"/>
      <c r="M27" s="58">
        <v>195603.4</v>
      </c>
      <c r="N27" s="61"/>
      <c r="O27" s="67"/>
      <c r="P27" s="58">
        <v>231142.2</v>
      </c>
      <c r="Q27" s="61"/>
      <c r="R27" s="37"/>
      <c r="S27" s="68">
        <f>+M27-P27</f>
        <v>-35538.800000000017</v>
      </c>
    </row>
    <row r="28" spans="1:19" x14ac:dyDescent="0.2">
      <c r="A28" s="53" t="s">
        <v>45</v>
      </c>
      <c r="B28" s="54"/>
      <c r="C28" s="164">
        <v>-712408.1</v>
      </c>
      <c r="D28" s="55"/>
      <c r="E28" s="55"/>
      <c r="F28" s="163">
        <v>-676833</v>
      </c>
      <c r="G28" s="55"/>
      <c r="H28" s="67"/>
      <c r="I28" s="70">
        <f t="shared" si="0"/>
        <v>-35575.099999999977</v>
      </c>
      <c r="J28" s="60"/>
      <c r="K28" s="54" t="s">
        <v>43</v>
      </c>
      <c r="L28" s="54"/>
      <c r="M28" s="58">
        <v>193822.4</v>
      </c>
      <c r="N28" s="61"/>
      <c r="O28" s="67"/>
      <c r="P28" s="58">
        <v>195162.9</v>
      </c>
      <c r="Q28" s="61"/>
      <c r="R28" s="37"/>
      <c r="S28" s="68">
        <f>+M28-P28</f>
        <v>-1340.5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f>+C30-F30</f>
        <v>0</v>
      </c>
      <c r="J30" s="60"/>
      <c r="K30" s="54" t="s">
        <v>62</v>
      </c>
      <c r="L30" s="54"/>
      <c r="M30" s="61"/>
      <c r="N30" s="59">
        <f>+SUM(M31:M33)</f>
        <v>13351.400000000001</v>
      </c>
      <c r="O30" s="54"/>
      <c r="P30" s="61"/>
      <c r="Q30" s="59">
        <v>13662.5</v>
      </c>
      <c r="R30" s="37"/>
      <c r="S30" s="62">
        <f>+N30-Q30</f>
        <v>-311.09999999999854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f>+C31-F31</f>
        <v>0</v>
      </c>
      <c r="J31" s="60"/>
      <c r="K31" s="54" t="s">
        <v>64</v>
      </c>
      <c r="L31" s="54"/>
      <c r="M31" s="58">
        <v>2257.9</v>
      </c>
      <c r="N31" s="61"/>
      <c r="O31" s="67"/>
      <c r="P31" s="58">
        <v>2073.9</v>
      </c>
      <c r="Q31" s="61"/>
      <c r="R31" s="37"/>
      <c r="S31" s="68">
        <f>+M31-P31</f>
        <v>184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f>+C32-F32</f>
        <v>0</v>
      </c>
      <c r="J32" s="60"/>
      <c r="K32" s="54" t="s">
        <v>66</v>
      </c>
      <c r="L32" s="54"/>
      <c r="M32" s="58">
        <v>1781.3</v>
      </c>
      <c r="N32" s="61"/>
      <c r="O32" s="67"/>
      <c r="P32" s="58">
        <v>1146.4000000000001</v>
      </c>
      <c r="Q32" s="61"/>
      <c r="R32" s="37"/>
      <c r="S32" s="68">
        <f>+M32-P32</f>
        <v>634.89999999999986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9312.2000000000007</v>
      </c>
      <c r="N33" s="61"/>
      <c r="O33" s="67"/>
      <c r="P33" s="58">
        <v>10442.200000000001</v>
      </c>
      <c r="Q33" s="61"/>
      <c r="R33" s="37"/>
      <c r="S33" s="68">
        <f>+M33-P33</f>
        <v>-1130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f>+C34-F34</f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f>+SUM(N12:N34)</f>
        <v>1507014.7999999998</v>
      </c>
      <c r="O35" s="54"/>
      <c r="P35" s="61"/>
      <c r="Q35" s="59">
        <v>1582353.9</v>
      </c>
      <c r="R35" s="37"/>
      <c r="S35" s="62">
        <f>+N35-Q35</f>
        <v>-75339.100000000093</v>
      </c>
    </row>
    <row r="36" spans="1:19" ht="13.5" customHeight="1" x14ac:dyDescent="0.2">
      <c r="A36" s="53" t="s">
        <v>63</v>
      </c>
      <c r="B36" s="54"/>
      <c r="C36" s="55"/>
      <c r="D36" s="78">
        <f>+SUM(C37:C41)</f>
        <v>33351.199999999997</v>
      </c>
      <c r="E36" s="57"/>
      <c r="F36" s="55"/>
      <c r="G36" s="78">
        <v>24902.400000000001</v>
      </c>
      <c r="H36" s="58"/>
      <c r="I36" s="59">
        <f>+D36-G36</f>
        <v>8448.7999999999956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8092.5</v>
      </c>
      <c r="D37" s="55"/>
      <c r="E37" s="55"/>
      <c r="F37" s="79">
        <v>7955.4</v>
      </c>
      <c r="G37" s="55"/>
      <c r="H37" s="67"/>
      <c r="I37" s="70">
        <f>+C37-F37</f>
        <v>137.10000000000036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4969.3</v>
      </c>
      <c r="D38" s="55"/>
      <c r="E38" s="55"/>
      <c r="F38" s="79">
        <v>6278.6</v>
      </c>
      <c r="G38" s="55"/>
      <c r="H38" s="67"/>
      <c r="I38" s="70">
        <f>+C38-F38</f>
        <v>-1309.3000000000002</v>
      </c>
      <c r="J38" s="60"/>
      <c r="K38" s="54" t="s">
        <v>69</v>
      </c>
      <c r="L38" s="54"/>
      <c r="M38" s="61"/>
      <c r="N38" s="59">
        <f>+N35</f>
        <v>1507014.7999999998</v>
      </c>
      <c r="O38" s="54"/>
      <c r="P38" s="61"/>
      <c r="Q38" s="59">
        <v>1582353.9</v>
      </c>
      <c r="R38" s="37"/>
      <c r="S38" s="62">
        <f>+N38-Q38</f>
        <v>-75339.100000000093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f>+C39-F39</f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31006.799999999999</v>
      </c>
      <c r="D40" s="55"/>
      <c r="E40" s="55"/>
      <c r="F40" s="79">
        <v>21298.3</v>
      </c>
      <c r="G40" s="55"/>
      <c r="H40" s="67"/>
      <c r="I40" s="70">
        <f>+C40-F40</f>
        <v>9708.5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-10717.4</v>
      </c>
      <c r="D41" s="55"/>
      <c r="E41" s="84"/>
      <c r="F41" s="163">
        <v>-10629.9</v>
      </c>
      <c r="G41" s="55"/>
      <c r="H41" s="67"/>
      <c r="I41" s="70">
        <f>+C41-F41</f>
        <v>-87.5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f>+SUM(N44:N62)</f>
        <v>2325680.4899999998</v>
      </c>
      <c r="O42" s="54"/>
      <c r="P42" s="61"/>
      <c r="Q42" s="59">
        <v>2308112.29</v>
      </c>
      <c r="R42" s="37"/>
      <c r="S42" s="62">
        <f>+N42-Q42</f>
        <v>17568.199999999721</v>
      </c>
    </row>
    <row r="43" spans="1:19" x14ac:dyDescent="0.2">
      <c r="A43" s="53" t="s">
        <v>104</v>
      </c>
      <c r="B43" s="54"/>
      <c r="C43" s="55"/>
      <c r="D43" s="78">
        <f>+SUM(C44:C45)</f>
        <v>402.23</v>
      </c>
      <c r="E43" s="57"/>
      <c r="F43" s="55"/>
      <c r="G43" s="78">
        <v>402.23</v>
      </c>
      <c r="H43" s="58"/>
      <c r="I43" s="59">
        <f>+D43-G43</f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f>+C44-F44</f>
        <v>0</v>
      </c>
      <c r="J44" s="60"/>
      <c r="K44" s="54" t="s">
        <v>71</v>
      </c>
      <c r="L44" s="54"/>
      <c r="M44" s="61"/>
      <c r="N44" s="59">
        <f>+M45</f>
        <v>935480.7</v>
      </c>
      <c r="O44" s="54"/>
      <c r="P44" s="61"/>
      <c r="Q44" s="59">
        <v>935084.3</v>
      </c>
      <c r="R44" s="37"/>
      <c r="S44" s="62">
        <f>+N44-Q44</f>
        <v>396.39999999990687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f>+C45-F45</f>
        <v>0</v>
      </c>
      <c r="J45" s="60"/>
      <c r="K45" s="54" t="s">
        <v>73</v>
      </c>
      <c r="L45" s="54"/>
      <c r="M45" s="58">
        <v>935480.7</v>
      </c>
      <c r="N45" s="61"/>
      <c r="O45" s="67"/>
      <c r="P45" s="58">
        <v>935084.3</v>
      </c>
      <c r="Q45" s="61"/>
      <c r="R45" s="37"/>
      <c r="S45" s="68">
        <f>+M45-P45</f>
        <v>396.39999999990687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f>+SUM(C48:C53)</f>
        <v>12391.699999999997</v>
      </c>
      <c r="E47" s="57"/>
      <c r="F47" s="55"/>
      <c r="G47" s="78">
        <v>12527.099999999999</v>
      </c>
      <c r="H47" s="58"/>
      <c r="I47" s="59">
        <f>+D47-G47</f>
        <v>-135.40000000000146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f t="shared" ref="I48:I53" si="1">+C48-F48</f>
        <v>0</v>
      </c>
      <c r="J48" s="60"/>
      <c r="K48" s="54" t="s">
        <v>77</v>
      </c>
      <c r="L48" s="54"/>
      <c r="M48" s="61"/>
      <c r="N48" s="59">
        <f>+M49</f>
        <v>560129.19999999995</v>
      </c>
      <c r="O48" s="54"/>
      <c r="P48" s="61"/>
      <c r="Q48" s="59">
        <v>560129.19999999995</v>
      </c>
      <c r="R48" s="37"/>
      <c r="S48" s="62">
        <f>+N48-Q48</f>
        <v>0</v>
      </c>
    </row>
    <row r="49" spans="1:19" x14ac:dyDescent="0.2">
      <c r="A49" s="53" t="s">
        <v>76</v>
      </c>
      <c r="B49" s="54"/>
      <c r="C49" s="79">
        <v>3328.4</v>
      </c>
      <c r="D49" s="55"/>
      <c r="E49" s="55"/>
      <c r="F49" s="79">
        <v>3315.9</v>
      </c>
      <c r="G49" s="55"/>
      <c r="H49" s="67"/>
      <c r="I49" s="70">
        <f t="shared" si="1"/>
        <v>12.5</v>
      </c>
      <c r="J49" s="60"/>
      <c r="K49" s="54" t="s">
        <v>79</v>
      </c>
      <c r="L49" s="54"/>
      <c r="M49" s="58">
        <v>560129.19999999995</v>
      </c>
      <c r="N49" s="61"/>
      <c r="O49" s="67"/>
      <c r="P49" s="58">
        <v>560129.19999999995</v>
      </c>
      <c r="Q49" s="61"/>
      <c r="R49" s="37"/>
      <c r="S49" s="68">
        <f>+M49-P49</f>
        <v>0</v>
      </c>
    </row>
    <row r="50" spans="1:19" x14ac:dyDescent="0.2">
      <c r="A50" s="53" t="s">
        <v>78</v>
      </c>
      <c r="B50" s="54"/>
      <c r="C50" s="79">
        <v>6853.3</v>
      </c>
      <c r="D50" s="55"/>
      <c r="E50" s="55"/>
      <c r="F50" s="79">
        <v>6832.7</v>
      </c>
      <c r="G50" s="55"/>
      <c r="H50" s="67"/>
      <c r="I50" s="70">
        <f t="shared" si="1"/>
        <v>20.600000000000364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f t="shared" si="1"/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-9573.6</v>
      </c>
      <c r="D52" s="55"/>
      <c r="E52" s="84"/>
      <c r="F52" s="163">
        <v>-9405.1</v>
      </c>
      <c r="G52" s="55"/>
      <c r="H52" s="67"/>
      <c r="I52" s="70">
        <f t="shared" si="1"/>
        <v>-168.5</v>
      </c>
      <c r="J52" s="60"/>
      <c r="K52" s="54" t="s">
        <v>82</v>
      </c>
      <c r="L52" s="54"/>
      <c r="M52" s="61"/>
      <c r="N52" s="59">
        <f>+SUM(M54:M56)</f>
        <v>111157.71</v>
      </c>
      <c r="O52" s="54"/>
      <c r="P52" s="61"/>
      <c r="Q52" s="59">
        <v>111157.71</v>
      </c>
      <c r="R52" s="37"/>
      <c r="S52" s="62">
        <f>+N52-Q52</f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f t="shared" si="1"/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f>+M54-P54</f>
        <v>0</v>
      </c>
    </row>
    <row r="55" spans="1:19" x14ac:dyDescent="0.2">
      <c r="A55" s="53" t="s">
        <v>83</v>
      </c>
      <c r="B55" s="54"/>
      <c r="C55" s="55"/>
      <c r="D55" s="78">
        <f>+SUM(C56:C58)</f>
        <v>2863.7999999999997</v>
      </c>
      <c r="E55" s="57"/>
      <c r="F55" s="55"/>
      <c r="G55" s="78">
        <v>2991.9</v>
      </c>
      <c r="H55" s="58"/>
      <c r="I55" s="59">
        <f>+D55-G55</f>
        <v>-128.10000000000036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f>+M55-P55</f>
        <v>0</v>
      </c>
    </row>
    <row r="56" spans="1:19" x14ac:dyDescent="0.2">
      <c r="A56" s="53" t="s">
        <v>85</v>
      </c>
      <c r="B56" s="67"/>
      <c r="C56" s="79">
        <v>1313</v>
      </c>
      <c r="D56" s="55"/>
      <c r="E56" s="55"/>
      <c r="F56" s="79">
        <v>1444.5</v>
      </c>
      <c r="G56" s="55"/>
      <c r="H56" s="67"/>
      <c r="I56" s="70">
        <f>+C56-F56</f>
        <v>-131.5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f>+M56-P56</f>
        <v>0</v>
      </c>
    </row>
    <row r="57" spans="1:19" x14ac:dyDescent="0.2">
      <c r="A57" s="53" t="s">
        <v>14</v>
      </c>
      <c r="B57" s="54"/>
      <c r="C57" s="79">
        <v>1552.2</v>
      </c>
      <c r="D57" s="55"/>
      <c r="E57" s="55"/>
      <c r="F57" s="79">
        <v>1548.8</v>
      </c>
      <c r="G57" s="55"/>
      <c r="H57" s="67"/>
      <c r="I57" s="70">
        <f>+C57-F57</f>
        <v>3.4000000000000909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f>+C58-F58</f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f>+C62</f>
        <v>9412.4</v>
      </c>
      <c r="E60" s="57"/>
      <c r="F60" s="55"/>
      <c r="G60" s="78">
        <v>9412.4</v>
      </c>
      <c r="H60" s="58"/>
      <c r="I60" s="59">
        <f>+D60-G60</f>
        <v>0</v>
      </c>
      <c r="J60" s="60"/>
      <c r="K60" s="54" t="s">
        <v>88</v>
      </c>
      <c r="L60" s="54"/>
      <c r="M60" s="61"/>
      <c r="N60" s="59">
        <f>+[4]BG!J60</f>
        <v>610952.98</v>
      </c>
      <c r="O60" s="54"/>
      <c r="P60" s="61"/>
      <c r="Q60" s="59">
        <v>610952.98</v>
      </c>
      <c r="R60" s="37"/>
      <c r="S60" s="62">
        <f>+N60-Q60</f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f>+C62-F62</f>
        <v>0</v>
      </c>
      <c r="J62" s="60"/>
      <c r="K62" s="54" t="s">
        <v>33</v>
      </c>
      <c r="L62" s="54"/>
      <c r="M62" s="61"/>
      <c r="N62" s="78">
        <f>+[4]BG!J62</f>
        <v>107959.9</v>
      </c>
      <c r="O62" s="54"/>
      <c r="P62" s="61"/>
      <c r="Q62" s="78">
        <v>90788.1</v>
      </c>
      <c r="R62" s="37"/>
      <c r="S62" s="62">
        <f>+N62-Q62-0.2</f>
        <v>17171.599999999988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f>+SUM(D12:D65)</f>
        <v>3832695.33</v>
      </c>
      <c r="E66" s="57"/>
      <c r="F66" s="55"/>
      <c r="G66" s="78">
        <v>3890466.23</v>
      </c>
      <c r="H66" s="58"/>
      <c r="I66" s="59">
        <f>+D66-G66</f>
        <v>-57770.899999999907</v>
      </c>
      <c r="J66" s="60"/>
      <c r="K66" s="54" t="s">
        <v>90</v>
      </c>
      <c r="L66" s="54"/>
      <c r="M66" s="61"/>
      <c r="N66" s="59">
        <f>+N38+N42</f>
        <v>3832695.2899999996</v>
      </c>
      <c r="O66" s="54"/>
      <c r="P66" s="61"/>
      <c r="Q66" s="59">
        <v>3890466.19</v>
      </c>
      <c r="R66" s="37"/>
      <c r="S66" s="62">
        <f>+N66-Q66</f>
        <v>-57770.900000000373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10235.200000000001</v>
      </c>
      <c r="E69" s="54"/>
      <c r="F69" s="67"/>
      <c r="G69" s="59">
        <v>10233.799999999999</v>
      </c>
      <c r="H69" s="58"/>
      <c r="I69" s="59">
        <f>+D69-G69</f>
        <v>1.4000000000014552</v>
      </c>
      <c r="J69" s="93"/>
      <c r="K69" s="54" t="s">
        <v>93</v>
      </c>
      <c r="L69" s="54"/>
      <c r="M69" s="61"/>
      <c r="N69" s="59">
        <v>10235.200000000001</v>
      </c>
      <c r="O69" s="54"/>
      <c r="P69" s="61"/>
      <c r="Q69" s="58">
        <v>10233.799999999999</v>
      </c>
      <c r="R69" s="37"/>
      <c r="S69" s="62">
        <f>+N69-Q69</f>
        <v>1.4000000000014552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10235.200000000001</v>
      </c>
      <c r="N70" s="61"/>
      <c r="O70" s="67"/>
      <c r="P70" s="58">
        <v>10233.799999999999</v>
      </c>
      <c r="Q70" s="61"/>
      <c r="R70" s="37"/>
      <c r="S70" s="68">
        <f>+M70-P70</f>
        <v>1.4000000000014552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264965.8</v>
      </c>
      <c r="E72" s="54"/>
      <c r="F72" s="67"/>
      <c r="G72" s="59">
        <v>248942</v>
      </c>
      <c r="H72" s="58"/>
      <c r="I72" s="59">
        <f>+D72-G72</f>
        <v>16023.799999999988</v>
      </c>
      <c r="J72" s="93"/>
      <c r="K72" s="54" t="s">
        <v>96</v>
      </c>
      <c r="L72" s="54"/>
      <c r="M72" s="61"/>
      <c r="N72" s="59">
        <v>264965.8</v>
      </c>
      <c r="O72" s="54"/>
      <c r="P72" s="61"/>
      <c r="Q72" s="59">
        <v>248942</v>
      </c>
      <c r="R72" s="37"/>
      <c r="S72" s="62">
        <f>+N72-Q72</f>
        <v>16023.799999999988</v>
      </c>
    </row>
    <row r="73" spans="1:19" x14ac:dyDescent="0.2">
      <c r="A73" s="53" t="s">
        <v>23</v>
      </c>
      <c r="B73" s="54"/>
      <c r="C73" s="79">
        <v>264965.8</v>
      </c>
      <c r="D73" s="67"/>
      <c r="E73" s="67"/>
      <c r="F73" s="58">
        <v>248942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5216388.5</v>
      </c>
      <c r="E75" s="54"/>
      <c r="F75" s="67"/>
      <c r="G75" s="59">
        <v>5152148.2</v>
      </c>
      <c r="H75" s="58"/>
      <c r="I75" s="59">
        <f>+D75-G75</f>
        <v>64240.299999999814</v>
      </c>
      <c r="J75" s="93"/>
      <c r="K75" s="54" t="s">
        <v>98</v>
      </c>
      <c r="L75" s="54"/>
      <c r="M75" s="61"/>
      <c r="N75" s="59">
        <v>5216388.5</v>
      </c>
      <c r="O75" s="54"/>
      <c r="P75" s="61"/>
      <c r="Q75" s="59">
        <v>5152148.2</v>
      </c>
      <c r="R75" s="37"/>
      <c r="S75" s="62">
        <f>+N75-Q75</f>
        <v>64240.299999999814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188">
        <v>7626345.5999999996</v>
      </c>
      <c r="E77" s="54"/>
      <c r="F77" s="67"/>
      <c r="G77" s="59">
        <v>7583432.7207284002</v>
      </c>
      <c r="H77" s="58"/>
      <c r="I77" s="59">
        <f>+D77-G77</f>
        <v>42912.879271599464</v>
      </c>
      <c r="J77" s="93"/>
      <c r="K77" s="54" t="s">
        <v>100</v>
      </c>
      <c r="L77" s="54"/>
      <c r="M77" s="61"/>
      <c r="N77" s="59">
        <v>7626345.5999999996</v>
      </c>
      <c r="O77" s="54"/>
      <c r="P77" s="61"/>
      <c r="Q77" s="59">
        <v>7583432.7207284002</v>
      </c>
      <c r="R77" s="37"/>
      <c r="S77" s="62">
        <f>+N77-Q77</f>
        <v>42912.879271599464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13117935.1</v>
      </c>
      <c r="E79" s="54"/>
      <c r="F79" s="67"/>
      <c r="G79" s="59">
        <v>12994756.720728401</v>
      </c>
      <c r="H79" s="58"/>
      <c r="I79" s="59">
        <f>+D79-G79</f>
        <v>123178.37927159853</v>
      </c>
      <c r="J79" s="93"/>
      <c r="K79" s="54" t="s">
        <v>101</v>
      </c>
      <c r="L79" s="54"/>
      <c r="M79" s="61"/>
      <c r="N79" s="59">
        <v>13117935.1</v>
      </c>
      <c r="O79" s="54"/>
      <c r="P79" s="61"/>
      <c r="Q79" s="59">
        <v>12994756.720728401</v>
      </c>
      <c r="R79" s="37"/>
      <c r="S79" s="62">
        <f>+N79-Q79</f>
        <v>123178.37927159853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/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141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42675</v>
      </c>
      <c r="D11" s="131" t="s">
        <v>4</v>
      </c>
      <c r="E11" s="132">
        <v>42704</v>
      </c>
      <c r="F11" s="126"/>
      <c r="G11" s="129" t="s">
        <v>3</v>
      </c>
      <c r="H11" s="130">
        <v>42644</v>
      </c>
      <c r="I11" s="131" t="s">
        <v>4</v>
      </c>
      <c r="J11" s="132">
        <v>42674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53180.399999999994</v>
      </c>
      <c r="F14" s="1"/>
      <c r="G14" s="1"/>
      <c r="H14" s="1"/>
      <c r="I14" s="1"/>
      <c r="J14" s="146">
        <v>64776.700000000004</v>
      </c>
      <c r="K14" s="126"/>
      <c r="L14" s="146">
        <v>-11596.30000000001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50548.2</v>
      </c>
      <c r="D15" s="1"/>
      <c r="E15" s="1"/>
      <c r="F15" s="1"/>
      <c r="G15" s="1"/>
      <c r="H15" s="2">
        <v>51190.6</v>
      </c>
      <c r="I15" s="1"/>
      <c r="J15" s="1"/>
      <c r="K15" s="126"/>
      <c r="L15" s="2">
        <v>-642.40000000000146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1028.5</v>
      </c>
      <c r="D16" s="1"/>
      <c r="E16" s="1"/>
      <c r="F16" s="1"/>
      <c r="G16" s="1"/>
      <c r="H16" s="2">
        <v>1093.4000000000001</v>
      </c>
      <c r="I16" s="1"/>
      <c r="J16" s="1"/>
      <c r="K16" s="126"/>
      <c r="L16" s="2">
        <v>-64.900000000000091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1453.2</v>
      </c>
      <c r="D17" s="1"/>
      <c r="E17" s="1"/>
      <c r="F17" s="1"/>
      <c r="G17" s="1"/>
      <c r="H17" s="2">
        <v>11321.4</v>
      </c>
      <c r="I17" s="1"/>
      <c r="J17" s="1"/>
      <c r="K17" s="126"/>
      <c r="L17" s="2">
        <v>-9868.1999999999989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150.5</v>
      </c>
      <c r="D18" s="1"/>
      <c r="E18" s="1"/>
      <c r="F18" s="1"/>
      <c r="G18" s="1"/>
      <c r="H18" s="1">
        <v>1171.3</v>
      </c>
      <c r="I18" s="1"/>
      <c r="J18" s="1"/>
      <c r="K18" s="126"/>
      <c r="L18" s="2">
        <v>-1020.8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6113.7999999999993</v>
      </c>
      <c r="F20" s="1"/>
      <c r="G20" s="1"/>
      <c r="H20" s="1"/>
      <c r="I20" s="1"/>
      <c r="J20" s="146">
        <v>7207.1</v>
      </c>
      <c r="K20" s="126"/>
      <c r="L20" s="146">
        <v>-1093.3000000000011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6068.2</v>
      </c>
      <c r="D21" s="1"/>
      <c r="E21" s="1"/>
      <c r="F21" s="1"/>
      <c r="G21" s="1"/>
      <c r="H21" s="2">
        <v>6054.2</v>
      </c>
      <c r="I21" s="1"/>
      <c r="J21" s="1"/>
      <c r="K21" s="126"/>
      <c r="L21" s="2">
        <v>14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45.4</v>
      </c>
      <c r="D22" s="1"/>
      <c r="E22" s="1"/>
      <c r="F22" s="1"/>
      <c r="G22" s="1"/>
      <c r="H22" s="2">
        <v>18.3</v>
      </c>
      <c r="I22" s="1"/>
      <c r="J22" s="1"/>
      <c r="K22" s="126"/>
      <c r="L22" s="2">
        <v>27.099999999999998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0.2</v>
      </c>
      <c r="D23" s="1"/>
      <c r="E23" s="1"/>
      <c r="F23" s="1"/>
      <c r="G23" s="1"/>
      <c r="H23" s="1">
        <v>1134.5999999999999</v>
      </c>
      <c r="I23" s="1"/>
      <c r="J23" s="1"/>
      <c r="K23" s="126"/>
      <c r="L23" s="2">
        <v>-1134.3999999999999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47066.599999999991</v>
      </c>
      <c r="F25" s="3"/>
      <c r="G25" s="3"/>
      <c r="H25" s="3"/>
      <c r="I25" s="3"/>
      <c r="J25" s="150">
        <v>57569.600000000006</v>
      </c>
      <c r="K25" s="133"/>
      <c r="L25" s="150">
        <v>-10503.000000000015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-7842.2</v>
      </c>
      <c r="F27" s="1"/>
      <c r="G27" s="1"/>
      <c r="H27" s="1"/>
      <c r="I27" s="1"/>
      <c r="J27" s="169">
        <v>-6526.8</v>
      </c>
      <c r="K27" s="126"/>
      <c r="L27" s="146">
        <v>-1315.3999999999996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0</v>
      </c>
      <c r="F29" s="1"/>
      <c r="G29" s="1"/>
      <c r="H29" s="1"/>
      <c r="I29" s="1"/>
      <c r="J29" s="146">
        <v>0</v>
      </c>
      <c r="K29" s="126"/>
      <c r="L29" s="146">
        <v>0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0</v>
      </c>
      <c r="I30" s="1"/>
      <c r="J30" s="1"/>
      <c r="K30" s="126"/>
      <c r="L30" s="2">
        <v>0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7842.2</v>
      </c>
      <c r="F33" s="1"/>
      <c r="G33" s="1"/>
      <c r="H33" s="1"/>
      <c r="I33" s="1"/>
      <c r="J33" s="146">
        <v>6526.8</v>
      </c>
      <c r="K33" s="126"/>
      <c r="L33" s="146">
        <v>1315.3999999999996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1418</v>
      </c>
      <c r="D34" s="1"/>
      <c r="E34" s="1"/>
      <c r="F34" s="1"/>
      <c r="G34" s="1"/>
      <c r="H34" s="2">
        <v>1404.5</v>
      </c>
      <c r="I34" s="1"/>
      <c r="J34" s="1"/>
      <c r="K34" s="126"/>
      <c r="L34" s="2">
        <v>13.5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6424.2</v>
      </c>
      <c r="D35" s="1"/>
      <c r="E35" s="1"/>
      <c r="F35" s="1"/>
      <c r="G35" s="1"/>
      <c r="H35" s="1">
        <v>5122.3</v>
      </c>
      <c r="I35" s="1"/>
      <c r="J35" s="1"/>
      <c r="K35" s="126"/>
      <c r="L35" s="2">
        <v>1301.8999999999996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39224.399999999994</v>
      </c>
      <c r="F38" s="1"/>
      <c r="G38" s="1"/>
      <c r="H38" s="1"/>
      <c r="I38" s="1"/>
      <c r="J38" s="146">
        <v>51042.8</v>
      </c>
      <c r="K38" s="126"/>
      <c r="L38" s="146">
        <v>-11818.400000000009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30426.199999999997</v>
      </c>
      <c r="F40" s="1"/>
      <c r="G40" s="1"/>
      <c r="H40" s="1"/>
      <c r="I40" s="1"/>
      <c r="J40" s="170">
        <v>35662.6</v>
      </c>
      <c r="K40" s="126"/>
      <c r="L40" s="2">
        <v>-5236.4000000000015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30457.599999999999</v>
      </c>
      <c r="D41" s="1"/>
      <c r="E41" s="1"/>
      <c r="F41" s="1"/>
      <c r="G41" s="1"/>
      <c r="H41" s="170">
        <v>35557.5</v>
      </c>
      <c r="I41" s="1"/>
      <c r="J41" s="1"/>
      <c r="K41" s="126"/>
      <c r="L41" s="2">
        <v>-5099.9000000000015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-33</v>
      </c>
      <c r="D42" s="1"/>
      <c r="E42" s="1"/>
      <c r="F42" s="1"/>
      <c r="G42" s="1"/>
      <c r="H42" s="170">
        <v>105.1</v>
      </c>
      <c r="I42" s="1"/>
      <c r="J42" s="1"/>
      <c r="K42" s="126"/>
      <c r="L42" s="2">
        <v>-138.1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1.6</v>
      </c>
      <c r="D43" s="1"/>
      <c r="E43" s="1"/>
      <c r="F43" s="1"/>
      <c r="G43" s="1"/>
      <c r="H43" s="171">
        <v>0</v>
      </c>
      <c r="I43" s="1"/>
      <c r="J43" s="1"/>
      <c r="K43" s="126"/>
      <c r="L43" s="2">
        <v>1.6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135.30000000000001</v>
      </c>
      <c r="F45" s="1"/>
      <c r="G45" s="1"/>
      <c r="H45" s="1"/>
      <c r="I45" s="1"/>
      <c r="J45" s="146">
        <v>141.69999999999999</v>
      </c>
      <c r="K45" s="126"/>
      <c r="L45" s="146">
        <v>-6.3999999999999773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91.3</v>
      </c>
      <c r="F47" s="1"/>
      <c r="G47" s="1"/>
      <c r="H47" s="1"/>
      <c r="I47" s="1"/>
      <c r="J47" s="146">
        <v>89.7</v>
      </c>
      <c r="K47" s="126"/>
      <c r="L47" s="146">
        <v>1.5999999999999943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8571.5999999999985</v>
      </c>
      <c r="F49" s="3"/>
      <c r="G49" s="3"/>
      <c r="H49" s="3"/>
      <c r="I49" s="3"/>
      <c r="J49" s="150">
        <v>15148.800000000003</v>
      </c>
      <c r="K49" s="133"/>
      <c r="L49" s="150">
        <v>-6577.2000000000044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1850.4</v>
      </c>
      <c r="F51" s="1"/>
      <c r="G51" s="1"/>
      <c r="H51" s="1"/>
      <c r="I51" s="1"/>
      <c r="J51" s="146">
        <v>2158.9</v>
      </c>
      <c r="K51" s="126"/>
      <c r="L51" s="146">
        <v>-308.5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1850.4</v>
      </c>
      <c r="D52" s="1"/>
      <c r="E52" s="1"/>
      <c r="F52" s="1"/>
      <c r="G52" s="1"/>
      <c r="H52" s="1">
        <v>2158.9</v>
      </c>
      <c r="I52" s="1"/>
      <c r="J52" s="1"/>
      <c r="K52" s="126"/>
      <c r="L52" s="2">
        <v>-308.5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73.7</v>
      </c>
      <c r="F54" s="1"/>
      <c r="G54" s="1"/>
      <c r="H54" s="1"/>
      <c r="I54" s="1"/>
      <c r="J54" s="146">
        <v>136.1</v>
      </c>
      <c r="K54" s="126"/>
      <c r="L54" s="146">
        <v>-62.399999999999991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73.7</v>
      </c>
      <c r="D55" s="1"/>
      <c r="E55" s="1"/>
      <c r="F55" s="1"/>
      <c r="G55" s="1"/>
      <c r="H55" s="1">
        <v>136.1</v>
      </c>
      <c r="I55" s="1"/>
      <c r="J55" s="1"/>
      <c r="K55" s="126"/>
      <c r="L55" s="2">
        <v>-62.399999999999991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1776.7</v>
      </c>
      <c r="F57" s="3"/>
      <c r="G57" s="3"/>
      <c r="H57" s="1"/>
      <c r="I57" s="1"/>
      <c r="J57" s="150">
        <v>2022.8000000000002</v>
      </c>
      <c r="K57" s="133"/>
      <c r="L57" s="150">
        <v>-246.10000000000014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10348.299999999999</v>
      </c>
      <c r="F61" s="3"/>
      <c r="G61" s="3"/>
      <c r="H61" s="1"/>
      <c r="I61" s="1"/>
      <c r="J61" s="150">
        <v>17171.600000000002</v>
      </c>
      <c r="K61" s="133"/>
      <c r="L61" s="150">
        <v>-6823.3000000000029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tabSelected="1" zoomScale="75" workbookViewId="0">
      <selection activeCell="C21" sqref="C21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89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142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143</v>
      </c>
      <c r="D9" s="34"/>
      <c r="E9" s="32"/>
      <c r="F9" s="33" t="s">
        <v>140</v>
      </c>
      <c r="G9" s="34"/>
      <c r="H9" s="32"/>
      <c r="I9" s="35" t="s">
        <v>103</v>
      </c>
      <c r="J9" s="36"/>
      <c r="K9" s="32"/>
      <c r="L9" s="32"/>
      <c r="M9" s="33" t="s">
        <v>143</v>
      </c>
      <c r="N9" s="34"/>
      <c r="O9" s="32"/>
      <c r="P9" s="33" t="s">
        <v>140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90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213163.6</v>
      </c>
      <c r="E12" s="57"/>
      <c r="F12" s="55"/>
      <c r="G12" s="56">
        <v>133692.5</v>
      </c>
      <c r="H12" s="58"/>
      <c r="I12" s="59">
        <v>79471.100000000006</v>
      </c>
      <c r="J12" s="60"/>
      <c r="K12" s="54" t="s">
        <v>38</v>
      </c>
      <c r="L12" s="54"/>
      <c r="M12" s="61"/>
      <c r="N12" s="59">
        <v>155010.6</v>
      </c>
      <c r="O12" s="54"/>
      <c r="P12" s="61"/>
      <c r="Q12" s="59">
        <v>154911.5</v>
      </c>
      <c r="R12" s="37"/>
      <c r="S12" s="62">
        <v>99.100000000005821</v>
      </c>
    </row>
    <row r="13" spans="1:19" x14ac:dyDescent="0.2">
      <c r="A13" s="63" t="s">
        <v>39</v>
      </c>
      <c r="B13" s="64"/>
      <c r="C13" s="55"/>
      <c r="D13" s="165">
        <v>-21.5</v>
      </c>
      <c r="E13" s="65"/>
      <c r="F13" s="55"/>
      <c r="G13" s="162">
        <v>-19.899999999999999</v>
      </c>
      <c r="H13" s="66"/>
      <c r="I13" s="59">
        <v>-1.6000000000000014</v>
      </c>
      <c r="J13" s="60"/>
      <c r="K13" s="54" t="s">
        <v>43</v>
      </c>
      <c r="L13" s="54"/>
      <c r="M13" s="58">
        <v>155010.6</v>
      </c>
      <c r="N13" s="61"/>
      <c r="O13" s="67"/>
      <c r="P13" s="58">
        <v>154911.5</v>
      </c>
      <c r="Q13" s="61"/>
      <c r="R13" s="37"/>
      <c r="S13" s="68">
        <v>99.100000000005821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928411.2</v>
      </c>
      <c r="O15" s="54"/>
      <c r="P15" s="61"/>
      <c r="Q15" s="59">
        <v>928411.2</v>
      </c>
      <c r="R15" s="37"/>
      <c r="S15" s="62">
        <v>0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928411.2</v>
      </c>
      <c r="N16" s="61"/>
      <c r="O16" s="67"/>
      <c r="P16" s="58">
        <v>928411.2</v>
      </c>
      <c r="Q16" s="61"/>
      <c r="R16" s="37"/>
      <c r="S16" s="68">
        <v>0</v>
      </c>
    </row>
    <row r="17" spans="1:19" x14ac:dyDescent="0.2">
      <c r="A17" s="53" t="s">
        <v>41</v>
      </c>
      <c r="B17" s="54"/>
      <c r="C17" s="55"/>
      <c r="D17" s="78">
        <v>139896.70000000001</v>
      </c>
      <c r="E17" s="57"/>
      <c r="F17" s="55"/>
      <c r="G17" s="78">
        <v>163440.6</v>
      </c>
      <c r="H17" s="58"/>
      <c r="I17" s="59">
        <v>-23543.899999999994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139896.70000000001</v>
      </c>
      <c r="D18" s="55"/>
      <c r="E18" s="55"/>
      <c r="F18" s="79">
        <v>163440.6</v>
      </c>
      <c r="G18" s="55"/>
      <c r="H18" s="67"/>
      <c r="I18" s="70">
        <v>-23543.899999999994</v>
      </c>
      <c r="J18" s="60"/>
      <c r="K18" s="54" t="s">
        <v>50</v>
      </c>
      <c r="L18" s="54"/>
      <c r="M18" s="61"/>
      <c r="N18" s="59">
        <v>34027.1</v>
      </c>
      <c r="O18" s="54"/>
      <c r="P18" s="61"/>
      <c r="Q18" s="59">
        <v>18913.599999999999</v>
      </c>
      <c r="R18" s="37"/>
      <c r="S18" s="62">
        <v>15113.5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9506.5</v>
      </c>
      <c r="N19" s="61"/>
      <c r="O19" s="67"/>
      <c r="P19" s="58">
        <v>3438.5</v>
      </c>
      <c r="Q19" s="61"/>
      <c r="R19" s="37"/>
      <c r="S19" s="68">
        <v>6068</v>
      </c>
    </row>
    <row r="20" spans="1:19" x14ac:dyDescent="0.2">
      <c r="A20" s="53" t="s">
        <v>107</v>
      </c>
      <c r="B20" s="54"/>
      <c r="C20" s="55"/>
      <c r="D20" s="78">
        <v>3428518</v>
      </c>
      <c r="E20" s="57"/>
      <c r="F20" s="55"/>
      <c r="G20" s="78">
        <v>3477160.8</v>
      </c>
      <c r="H20" s="58"/>
      <c r="I20" s="59">
        <v>-48642.799999999814</v>
      </c>
      <c r="J20" s="60"/>
      <c r="K20" s="54" t="s">
        <v>54</v>
      </c>
      <c r="L20" s="54"/>
      <c r="M20" s="58">
        <v>0</v>
      </c>
      <c r="N20" s="61"/>
      <c r="O20" s="67"/>
      <c r="P20" s="58">
        <v>0.2</v>
      </c>
      <c r="Q20" s="61"/>
      <c r="R20" s="37"/>
      <c r="S20" s="68">
        <v>-0.2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24520.6</v>
      </c>
      <c r="N21" s="61"/>
      <c r="O21" s="67"/>
      <c r="P21" s="58">
        <v>15474.9</v>
      </c>
      <c r="Q21" s="61"/>
      <c r="R21" s="37"/>
      <c r="S21" s="68">
        <v>9045.6999999999989</v>
      </c>
    </row>
    <row r="22" spans="1:19" x14ac:dyDescent="0.2">
      <c r="A22" s="53" t="s">
        <v>106</v>
      </c>
      <c r="B22" s="54"/>
      <c r="C22" s="79">
        <v>3428518</v>
      </c>
      <c r="D22" s="55"/>
      <c r="E22" s="55"/>
      <c r="F22" s="79">
        <v>3477160.8</v>
      </c>
      <c r="G22" s="55"/>
      <c r="H22" s="67"/>
      <c r="I22" s="70">
        <v>-48642.799999999814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3774184.5</v>
      </c>
      <c r="D23" s="55"/>
      <c r="E23" s="55"/>
      <c r="F23" s="79">
        <v>3801393.8</v>
      </c>
      <c r="G23" s="55"/>
      <c r="H23" s="67"/>
      <c r="I23" s="70">
        <v>-27209.299999999814</v>
      </c>
      <c r="J23" s="60"/>
      <c r="K23" s="54" t="s">
        <v>57</v>
      </c>
      <c r="L23" s="54"/>
      <c r="M23" s="61"/>
      <c r="N23" s="59">
        <v>1826</v>
      </c>
      <c r="O23" s="54"/>
      <c r="P23" s="61"/>
      <c r="Q23" s="59">
        <v>1828.5</v>
      </c>
      <c r="R23" s="37"/>
      <c r="S23" s="62">
        <v>-2.5</v>
      </c>
    </row>
    <row r="24" spans="1:19" x14ac:dyDescent="0.2">
      <c r="A24" s="53" t="s">
        <v>49</v>
      </c>
      <c r="B24" s="54"/>
      <c r="C24" s="79">
        <v>101735.4</v>
      </c>
      <c r="D24" s="55"/>
      <c r="E24" s="55"/>
      <c r="F24" s="79">
        <v>110252.7</v>
      </c>
      <c r="G24" s="55"/>
      <c r="H24" s="67"/>
      <c r="I24" s="70">
        <v>-8517.3000000000029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69680.5</v>
      </c>
      <c r="D25" s="55"/>
      <c r="E25" s="55"/>
      <c r="F25" s="79">
        <v>57826.9</v>
      </c>
      <c r="G25" s="55"/>
      <c r="H25" s="67"/>
      <c r="I25" s="70">
        <v>11853.599999999999</v>
      </c>
      <c r="J25" s="60"/>
      <c r="K25" s="54" t="s">
        <v>58</v>
      </c>
      <c r="L25" s="54"/>
      <c r="M25" s="61"/>
      <c r="N25" s="59">
        <v>370691.1</v>
      </c>
      <c r="O25" s="54"/>
      <c r="P25" s="61"/>
      <c r="Q25" s="59">
        <v>389598.6</v>
      </c>
      <c r="R25" s="37"/>
      <c r="S25" s="62">
        <v>-18907.5</v>
      </c>
    </row>
    <row r="26" spans="1:19" x14ac:dyDescent="0.2">
      <c r="A26" s="53" t="s">
        <v>53</v>
      </c>
      <c r="B26" s="54"/>
      <c r="C26" s="79">
        <v>100091.4</v>
      </c>
      <c r="D26" s="55"/>
      <c r="E26" s="55"/>
      <c r="F26" s="79">
        <v>106052.3</v>
      </c>
      <c r="G26" s="55"/>
      <c r="H26" s="67"/>
      <c r="I26" s="70">
        <v>-5960.9000000000087</v>
      </c>
      <c r="J26" s="60"/>
      <c r="K26" s="54" t="s">
        <v>59</v>
      </c>
      <c r="L26" s="54"/>
      <c r="M26" s="58">
        <v>163.6</v>
      </c>
      <c r="N26" s="61"/>
      <c r="O26" s="67"/>
      <c r="P26" s="58">
        <v>172.8</v>
      </c>
      <c r="Q26" s="61"/>
      <c r="R26" s="37"/>
      <c r="S26" s="68">
        <v>-9.2000000000000171</v>
      </c>
    </row>
    <row r="27" spans="1:19" x14ac:dyDescent="0.2">
      <c r="A27" s="53" t="s">
        <v>55</v>
      </c>
      <c r="B27" s="54"/>
      <c r="C27" s="79">
        <v>112527.4</v>
      </c>
      <c r="D27" s="55"/>
      <c r="E27" s="55"/>
      <c r="F27" s="79">
        <v>114043.2</v>
      </c>
      <c r="G27" s="55"/>
      <c r="H27" s="67"/>
      <c r="I27" s="70">
        <v>-1515.8000000000029</v>
      </c>
      <c r="J27" s="60"/>
      <c r="K27" s="54" t="s">
        <v>60</v>
      </c>
      <c r="L27" s="54"/>
      <c r="M27" s="58">
        <v>159889.20000000001</v>
      </c>
      <c r="N27" s="61"/>
      <c r="O27" s="67"/>
      <c r="P27" s="58">
        <v>195603.4</v>
      </c>
      <c r="Q27" s="61"/>
      <c r="R27" s="37"/>
      <c r="S27" s="68">
        <v>-35714.199999999983</v>
      </c>
    </row>
    <row r="28" spans="1:19" x14ac:dyDescent="0.2">
      <c r="A28" s="53" t="s">
        <v>45</v>
      </c>
      <c r="B28" s="54"/>
      <c r="C28" s="164">
        <v>-729701.2</v>
      </c>
      <c r="D28" s="55"/>
      <c r="E28" s="55"/>
      <c r="F28" s="163">
        <v>-712408.1</v>
      </c>
      <c r="G28" s="55"/>
      <c r="H28" s="67"/>
      <c r="I28" s="70">
        <v>-17293.099999999977</v>
      </c>
      <c r="J28" s="60"/>
      <c r="K28" s="54" t="s">
        <v>43</v>
      </c>
      <c r="L28" s="54"/>
      <c r="M28" s="58">
        <v>210638.3</v>
      </c>
      <c r="N28" s="61"/>
      <c r="O28" s="67"/>
      <c r="P28" s="58">
        <v>193822.4</v>
      </c>
      <c r="Q28" s="61"/>
      <c r="R28" s="37"/>
      <c r="S28" s="68">
        <v>16815.899999999994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12487.699999999999</v>
      </c>
      <c r="O30" s="54"/>
      <c r="P30" s="61"/>
      <c r="Q30" s="59">
        <v>13351.400000000001</v>
      </c>
      <c r="R30" s="37"/>
      <c r="S30" s="62">
        <v>-863.70000000000255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2500.6999999999998</v>
      </c>
      <c r="N31" s="61"/>
      <c r="O31" s="67"/>
      <c r="P31" s="58">
        <v>2257.9</v>
      </c>
      <c r="Q31" s="61"/>
      <c r="R31" s="37"/>
      <c r="S31" s="68">
        <v>242.79999999999973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1130.0999999999999</v>
      </c>
      <c r="N32" s="61"/>
      <c r="O32" s="67"/>
      <c r="P32" s="58">
        <v>1781.3</v>
      </c>
      <c r="Q32" s="61"/>
      <c r="R32" s="37"/>
      <c r="S32" s="68">
        <v>-651.20000000000005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8856.9</v>
      </c>
      <c r="N33" s="61"/>
      <c r="O33" s="67"/>
      <c r="P33" s="58">
        <v>9312.2000000000007</v>
      </c>
      <c r="Q33" s="61"/>
      <c r="R33" s="37"/>
      <c r="S33" s="68">
        <v>-455.30000000000109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1502453.7</v>
      </c>
      <c r="O35" s="54"/>
      <c r="P35" s="61"/>
      <c r="Q35" s="59">
        <v>1507014.7999999998</v>
      </c>
      <c r="R35" s="37"/>
      <c r="S35" s="62">
        <v>-4561.0999999998603</v>
      </c>
    </row>
    <row r="36" spans="1:19" ht="13.5" customHeight="1" x14ac:dyDescent="0.2">
      <c r="A36" s="53" t="s">
        <v>63</v>
      </c>
      <c r="B36" s="54"/>
      <c r="C36" s="55"/>
      <c r="D36" s="78">
        <v>31854.800000000007</v>
      </c>
      <c r="E36" s="57"/>
      <c r="F36" s="55"/>
      <c r="G36" s="78">
        <v>33351.199999999997</v>
      </c>
      <c r="H36" s="58"/>
      <c r="I36" s="59">
        <v>-1496.3999999999905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8356.7000000000007</v>
      </c>
      <c r="D37" s="55"/>
      <c r="E37" s="55"/>
      <c r="F37" s="79">
        <v>8092.5</v>
      </c>
      <c r="G37" s="55"/>
      <c r="H37" s="67"/>
      <c r="I37" s="70">
        <v>264.20000000000073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3131.7</v>
      </c>
      <c r="D38" s="55"/>
      <c r="E38" s="55"/>
      <c r="F38" s="79">
        <v>4969.3</v>
      </c>
      <c r="G38" s="55"/>
      <c r="H38" s="67"/>
      <c r="I38" s="70">
        <v>-1837.6000000000004</v>
      </c>
      <c r="J38" s="60"/>
      <c r="K38" s="54" t="s">
        <v>69</v>
      </c>
      <c r="L38" s="54"/>
      <c r="M38" s="61"/>
      <c r="N38" s="59">
        <v>1502453.7</v>
      </c>
      <c r="O38" s="54"/>
      <c r="P38" s="61"/>
      <c r="Q38" s="59">
        <v>1507014.7999999998</v>
      </c>
      <c r="R38" s="37"/>
      <c r="S38" s="62">
        <v>-4561.0999999998603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30955.7</v>
      </c>
      <c r="D40" s="55"/>
      <c r="E40" s="55"/>
      <c r="F40" s="79">
        <v>31006.799999999999</v>
      </c>
      <c r="G40" s="55"/>
      <c r="H40" s="67"/>
      <c r="I40" s="70">
        <v>-51.099999999998545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-10589.3</v>
      </c>
      <c r="D41" s="55"/>
      <c r="E41" s="84"/>
      <c r="F41" s="163">
        <v>-10717.4</v>
      </c>
      <c r="G41" s="55"/>
      <c r="H41" s="67"/>
      <c r="I41" s="70">
        <v>128.10000000000036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2336033.9899999998</v>
      </c>
      <c r="O42" s="54"/>
      <c r="P42" s="61"/>
      <c r="Q42" s="59">
        <v>2325680.4899999998</v>
      </c>
      <c r="R42" s="37"/>
      <c r="S42" s="62">
        <v>10353.5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935486</v>
      </c>
      <c r="O44" s="54"/>
      <c r="P44" s="61"/>
      <c r="Q44" s="59">
        <v>935480.7</v>
      </c>
      <c r="R44" s="37"/>
      <c r="S44" s="62">
        <v>5.3000000000465661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935486</v>
      </c>
      <c r="N45" s="61"/>
      <c r="O45" s="67"/>
      <c r="P45" s="58">
        <v>935480.7</v>
      </c>
      <c r="Q45" s="61"/>
      <c r="R45" s="37"/>
      <c r="S45" s="68">
        <v>5.3000000000465661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12267.999999999998</v>
      </c>
      <c r="E47" s="57"/>
      <c r="F47" s="55"/>
      <c r="G47" s="78">
        <v>12391.699999999997</v>
      </c>
      <c r="H47" s="58"/>
      <c r="I47" s="59">
        <v>-123.69999999999891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560129.19999999995</v>
      </c>
      <c r="O48" s="54"/>
      <c r="P48" s="61"/>
      <c r="Q48" s="59">
        <v>560129.19999999995</v>
      </c>
      <c r="R48" s="37"/>
      <c r="S48" s="62">
        <v>0</v>
      </c>
    </row>
    <row r="49" spans="1:19" x14ac:dyDescent="0.2">
      <c r="A49" s="53" t="s">
        <v>76</v>
      </c>
      <c r="B49" s="54"/>
      <c r="C49" s="79">
        <v>3341.9</v>
      </c>
      <c r="D49" s="55"/>
      <c r="E49" s="55"/>
      <c r="F49" s="79">
        <v>3328.4</v>
      </c>
      <c r="G49" s="55"/>
      <c r="H49" s="67"/>
      <c r="I49" s="70">
        <v>13.5</v>
      </c>
      <c r="J49" s="60"/>
      <c r="K49" s="54" t="s">
        <v>79</v>
      </c>
      <c r="L49" s="54"/>
      <c r="M49" s="58">
        <v>560129.19999999995</v>
      </c>
      <c r="N49" s="61"/>
      <c r="O49" s="67"/>
      <c r="P49" s="58">
        <v>560129.19999999995</v>
      </c>
      <c r="Q49" s="61"/>
      <c r="R49" s="37"/>
      <c r="S49" s="68">
        <v>0</v>
      </c>
    </row>
    <row r="50" spans="1:19" x14ac:dyDescent="0.2">
      <c r="A50" s="53" t="s">
        <v>78</v>
      </c>
      <c r="B50" s="54"/>
      <c r="C50" s="79">
        <v>6857.3</v>
      </c>
      <c r="D50" s="55"/>
      <c r="E50" s="55"/>
      <c r="F50" s="79">
        <v>6853.3</v>
      </c>
      <c r="G50" s="55"/>
      <c r="H50" s="67"/>
      <c r="I50" s="70">
        <v>4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-9714.7999999999993</v>
      </c>
      <c r="D52" s="55"/>
      <c r="E52" s="84"/>
      <c r="F52" s="163">
        <v>-9573.6</v>
      </c>
      <c r="G52" s="55"/>
      <c r="H52" s="67"/>
      <c r="I52" s="70">
        <v>-141.19999999999891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2993.5</v>
      </c>
      <c r="E55" s="57"/>
      <c r="F55" s="55"/>
      <c r="G55" s="78">
        <v>2863.7999999999997</v>
      </c>
      <c r="H55" s="58"/>
      <c r="I55" s="59">
        <v>129.70000000000027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1259.5</v>
      </c>
      <c r="D56" s="55"/>
      <c r="E56" s="55"/>
      <c r="F56" s="79">
        <v>1313</v>
      </c>
      <c r="G56" s="55"/>
      <c r="H56" s="67"/>
      <c r="I56" s="70">
        <v>-53.5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1735.4</v>
      </c>
      <c r="D57" s="55"/>
      <c r="E57" s="55"/>
      <c r="F57" s="79">
        <v>1552.2</v>
      </c>
      <c r="G57" s="55"/>
      <c r="H57" s="67"/>
      <c r="I57" s="70">
        <v>183.20000000000005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118308.1</v>
      </c>
      <c r="O62" s="54"/>
      <c r="P62" s="61"/>
      <c r="Q62" s="78">
        <v>107959.9</v>
      </c>
      <c r="R62" s="37"/>
      <c r="S62" s="62">
        <v>10348.300000000012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3838487.7299999995</v>
      </c>
      <c r="E66" s="57"/>
      <c r="F66" s="55"/>
      <c r="G66" s="78">
        <v>3832695.33</v>
      </c>
      <c r="H66" s="58"/>
      <c r="I66" s="59">
        <v>5792.3999999994412</v>
      </c>
      <c r="J66" s="60"/>
      <c r="K66" s="54" t="s">
        <v>90</v>
      </c>
      <c r="L66" s="54"/>
      <c r="M66" s="61"/>
      <c r="N66" s="59">
        <v>3838487.6899999995</v>
      </c>
      <c r="O66" s="54"/>
      <c r="P66" s="61"/>
      <c r="Q66" s="59">
        <v>3832695.2899999996</v>
      </c>
      <c r="R66" s="37"/>
      <c r="S66" s="62">
        <v>5792.3999999999069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10235.200000000001</v>
      </c>
      <c r="E69" s="54"/>
      <c r="F69" s="67"/>
      <c r="G69" s="59">
        <v>10235.200000000001</v>
      </c>
      <c r="H69" s="58"/>
      <c r="I69" s="59">
        <v>0</v>
      </c>
      <c r="J69" s="93"/>
      <c r="K69" s="54" t="s">
        <v>93</v>
      </c>
      <c r="L69" s="54"/>
      <c r="M69" s="61"/>
      <c r="N69" s="59">
        <v>10235.200000000001</v>
      </c>
      <c r="O69" s="54"/>
      <c r="P69" s="61"/>
      <c r="Q69" s="58">
        <v>10235.200000000001</v>
      </c>
      <c r="R69" s="37"/>
      <c r="S69" s="62">
        <v>0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10235.200000000001</v>
      </c>
      <c r="N70" s="61"/>
      <c r="O70" s="67"/>
      <c r="P70" s="58">
        <v>10235.200000000001</v>
      </c>
      <c r="Q70" s="61"/>
      <c r="R70" s="37"/>
      <c r="S70" s="68">
        <v>0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260318.7</v>
      </c>
      <c r="E72" s="54"/>
      <c r="F72" s="67"/>
      <c r="G72" s="59">
        <v>264965.8</v>
      </c>
      <c r="H72" s="58"/>
      <c r="I72" s="59">
        <v>-4647.0999999999767</v>
      </c>
      <c r="J72" s="93"/>
      <c r="K72" s="54" t="s">
        <v>96</v>
      </c>
      <c r="L72" s="54"/>
      <c r="M72" s="61"/>
      <c r="N72" s="59">
        <v>260318.7</v>
      </c>
      <c r="O72" s="54"/>
      <c r="P72" s="61"/>
      <c r="Q72" s="59">
        <v>264965.8</v>
      </c>
      <c r="R72" s="37"/>
      <c r="S72" s="62">
        <v>-4647.0999999999767</v>
      </c>
    </row>
    <row r="73" spans="1:19" x14ac:dyDescent="0.2">
      <c r="A73" s="53" t="s">
        <v>23</v>
      </c>
      <c r="B73" s="54"/>
      <c r="C73" s="79">
        <v>260318.7</v>
      </c>
      <c r="D73" s="67"/>
      <c r="E73" s="67"/>
      <c r="F73" s="58">
        <v>264965.8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5230928.3</v>
      </c>
      <c r="E75" s="54"/>
      <c r="F75" s="67"/>
      <c r="G75" s="59">
        <v>5216388.5</v>
      </c>
      <c r="H75" s="58"/>
      <c r="I75" s="59">
        <v>14539.799999999814</v>
      </c>
      <c r="J75" s="93"/>
      <c r="K75" s="54" t="s">
        <v>98</v>
      </c>
      <c r="L75" s="54"/>
      <c r="M75" s="61"/>
      <c r="N75" s="59">
        <v>5230928.3</v>
      </c>
      <c r="O75" s="54"/>
      <c r="P75" s="61"/>
      <c r="Q75" s="59">
        <v>5216388.5</v>
      </c>
      <c r="R75" s="37"/>
      <c r="S75" s="62">
        <v>14539.799999999814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8493717.8000000007</v>
      </c>
      <c r="E77" s="54"/>
      <c r="F77" s="67"/>
      <c r="G77" s="59">
        <v>7626345.5999999996</v>
      </c>
      <c r="H77" s="58"/>
      <c r="I77" s="59">
        <v>867372.20000000112</v>
      </c>
      <c r="J77" s="93"/>
      <c r="K77" s="54" t="s">
        <v>100</v>
      </c>
      <c r="L77" s="54"/>
      <c r="M77" s="61"/>
      <c r="N77" s="59">
        <v>8493717.8000000007</v>
      </c>
      <c r="O77" s="54"/>
      <c r="P77" s="61"/>
      <c r="Q77" s="59">
        <v>7626345.5999999996</v>
      </c>
      <c r="R77" s="37"/>
      <c r="S77" s="62">
        <v>867372.20000000112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13995200</v>
      </c>
      <c r="E79" s="54"/>
      <c r="F79" s="67"/>
      <c r="G79" s="59">
        <v>13117935.1</v>
      </c>
      <c r="H79" s="58"/>
      <c r="I79" s="59">
        <v>877264.90000000037</v>
      </c>
      <c r="J79" s="93"/>
      <c r="K79" s="54" t="s">
        <v>101</v>
      </c>
      <c r="L79" s="54"/>
      <c r="M79" s="61"/>
      <c r="N79" s="59">
        <v>13995200</v>
      </c>
      <c r="O79" s="54"/>
      <c r="P79" s="61"/>
      <c r="Q79" s="59">
        <v>13117935.1</v>
      </c>
      <c r="R79" s="37"/>
      <c r="S79" s="62">
        <v>877264.90000000037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L17" sqref="L17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118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42401</v>
      </c>
      <c r="D11" s="131" t="s">
        <v>4</v>
      </c>
      <c r="E11" s="132">
        <v>42429</v>
      </c>
      <c r="F11" s="126"/>
      <c r="G11" s="129" t="s">
        <v>3</v>
      </c>
      <c r="H11" s="130">
        <v>42370</v>
      </c>
      <c r="I11" s="131" t="s">
        <v>4</v>
      </c>
      <c r="J11" s="132">
        <v>42400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35173.100000000006</v>
      </c>
      <c r="F14" s="1"/>
      <c r="G14" s="1"/>
      <c r="H14" s="1"/>
      <c r="I14" s="1"/>
      <c r="J14" s="146">
        <v>34431</v>
      </c>
      <c r="K14" s="126"/>
      <c r="L14" s="146">
        <v>742.10000000000582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29935.3</v>
      </c>
      <c r="D15" s="1"/>
      <c r="E15" s="1"/>
      <c r="F15" s="1"/>
      <c r="G15" s="1"/>
      <c r="H15" s="2">
        <v>32008.3</v>
      </c>
      <c r="I15" s="1"/>
      <c r="J15" s="1"/>
      <c r="K15" s="126"/>
      <c r="L15" s="2">
        <v>-2073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783</v>
      </c>
      <c r="D16" s="1"/>
      <c r="E16" s="1"/>
      <c r="F16" s="1"/>
      <c r="G16" s="1"/>
      <c r="H16" s="2">
        <v>867</v>
      </c>
      <c r="I16" s="1"/>
      <c r="J16" s="1"/>
      <c r="K16" s="126"/>
      <c r="L16" s="2">
        <v>-84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4389.5</v>
      </c>
      <c r="D17" s="1"/>
      <c r="E17" s="1"/>
      <c r="F17" s="1"/>
      <c r="G17" s="1"/>
      <c r="H17" s="2">
        <v>1512.7</v>
      </c>
      <c r="I17" s="1"/>
      <c r="J17" s="1"/>
      <c r="K17" s="126"/>
      <c r="L17" s="2">
        <v>2876.8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65.3</v>
      </c>
      <c r="D18" s="1"/>
      <c r="E18" s="1"/>
      <c r="F18" s="1"/>
      <c r="G18" s="1"/>
      <c r="H18" s="1">
        <v>43</v>
      </c>
      <c r="I18" s="1"/>
      <c r="J18" s="1"/>
      <c r="K18" s="126"/>
      <c r="L18" s="2">
        <v>22.299999999999997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4811.7</v>
      </c>
      <c r="F20" s="1"/>
      <c r="G20" s="1"/>
      <c r="H20" s="1"/>
      <c r="I20" s="1"/>
      <c r="J20" s="146">
        <v>5150.1000000000004</v>
      </c>
      <c r="K20" s="126"/>
      <c r="L20" s="146">
        <v>-338.40000000000055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4789.3</v>
      </c>
      <c r="D21" s="1"/>
      <c r="E21" s="1"/>
      <c r="F21" s="1"/>
      <c r="G21" s="1"/>
      <c r="H21" s="2">
        <v>5119.6000000000004</v>
      </c>
      <c r="I21" s="1"/>
      <c r="J21" s="1"/>
      <c r="K21" s="126"/>
      <c r="L21" s="2">
        <v>-330.30000000000018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22.4</v>
      </c>
      <c r="D22" s="1"/>
      <c r="E22" s="1"/>
      <c r="F22" s="1"/>
      <c r="G22" s="1"/>
      <c r="H22" s="2">
        <v>30.5</v>
      </c>
      <c r="I22" s="1"/>
      <c r="J22" s="1"/>
      <c r="K22" s="126"/>
      <c r="L22" s="2">
        <v>-8.1000000000000014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0</v>
      </c>
      <c r="D23" s="1"/>
      <c r="E23" s="1"/>
      <c r="F23" s="1"/>
      <c r="G23" s="1"/>
      <c r="H23" s="1">
        <v>0</v>
      </c>
      <c r="I23" s="1"/>
      <c r="J23" s="1"/>
      <c r="K23" s="126"/>
      <c r="L23" s="2">
        <v>0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30361.400000000005</v>
      </c>
      <c r="F25" s="3"/>
      <c r="G25" s="3"/>
      <c r="H25" s="3"/>
      <c r="I25" s="3"/>
      <c r="J25" s="150">
        <v>29280.9</v>
      </c>
      <c r="K25" s="133"/>
      <c r="L25" s="150">
        <v>1080.5000000000036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-5928.1999999999989</v>
      </c>
      <c r="F27" s="1"/>
      <c r="G27" s="1"/>
      <c r="H27" s="1"/>
      <c r="I27" s="1"/>
      <c r="J27" s="169">
        <v>-4679.6000000000004</v>
      </c>
      <c r="K27" s="126"/>
      <c r="L27" s="146">
        <v>-1248.5999999999985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0</v>
      </c>
      <c r="F29" s="1"/>
      <c r="G29" s="1"/>
      <c r="H29" s="1"/>
      <c r="I29" s="1"/>
      <c r="J29" s="146">
        <v>23.5</v>
      </c>
      <c r="K29" s="126"/>
      <c r="L29" s="146">
        <v>-23.5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23.5</v>
      </c>
      <c r="I30" s="1"/>
      <c r="J30" s="1"/>
      <c r="K30" s="126"/>
      <c r="L30" s="2">
        <v>-23.5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5928.1999999999989</v>
      </c>
      <c r="F33" s="1"/>
      <c r="G33" s="1"/>
      <c r="H33" s="1"/>
      <c r="I33" s="1"/>
      <c r="J33" s="146">
        <v>4703.1000000000004</v>
      </c>
      <c r="K33" s="126"/>
      <c r="L33" s="146">
        <v>1225.0999999999985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1362.4</v>
      </c>
      <c r="D34" s="1"/>
      <c r="E34" s="1"/>
      <c r="F34" s="1"/>
      <c r="G34" s="1"/>
      <c r="H34" s="2">
        <v>1229.7</v>
      </c>
      <c r="I34" s="1"/>
      <c r="J34" s="1"/>
      <c r="K34" s="126"/>
      <c r="L34" s="2">
        <v>132.70000000000005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4565.7999999999993</v>
      </c>
      <c r="D35" s="1"/>
      <c r="E35" s="1"/>
      <c r="F35" s="1"/>
      <c r="G35" s="1"/>
      <c r="H35" s="1">
        <v>3473.4000000000005</v>
      </c>
      <c r="I35" s="1"/>
      <c r="J35" s="1"/>
      <c r="K35" s="126"/>
      <c r="L35" s="2">
        <v>1092.3999999999987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24433.200000000004</v>
      </c>
      <c r="F38" s="1"/>
      <c r="G38" s="1"/>
      <c r="H38" s="1"/>
      <c r="I38" s="1"/>
      <c r="J38" s="146">
        <v>24601.300000000003</v>
      </c>
      <c r="K38" s="126"/>
      <c r="L38" s="146">
        <v>-168.09999999999854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19065</v>
      </c>
      <c r="F40" s="1"/>
      <c r="G40" s="1"/>
      <c r="H40" s="1"/>
      <c r="I40" s="1"/>
      <c r="J40" s="170">
        <v>27260</v>
      </c>
      <c r="K40" s="126"/>
      <c r="L40" s="2">
        <v>-8195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18521.599999999999</v>
      </c>
      <c r="D41" s="1"/>
      <c r="E41" s="1"/>
      <c r="F41" s="1"/>
      <c r="G41" s="1"/>
      <c r="H41" s="170">
        <v>26911.4</v>
      </c>
      <c r="I41" s="1"/>
      <c r="J41" s="1"/>
      <c r="K41" s="126"/>
      <c r="L41" s="2">
        <v>-8389.8000000000029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564</v>
      </c>
      <c r="D42" s="1"/>
      <c r="E42" s="1"/>
      <c r="F42" s="1"/>
      <c r="G42" s="1"/>
      <c r="H42" s="170">
        <v>328</v>
      </c>
      <c r="I42" s="1"/>
      <c r="J42" s="1"/>
      <c r="K42" s="126"/>
      <c r="L42" s="2">
        <v>236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-20.6</v>
      </c>
      <c r="D43" s="1"/>
      <c r="E43" s="1"/>
      <c r="F43" s="1"/>
      <c r="G43" s="1"/>
      <c r="H43" s="171">
        <v>20.6</v>
      </c>
      <c r="I43" s="1"/>
      <c r="J43" s="1"/>
      <c r="K43" s="126"/>
      <c r="L43" s="2">
        <v>-41.2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137.5</v>
      </c>
      <c r="F45" s="1"/>
      <c r="G45" s="1"/>
      <c r="H45" s="1"/>
      <c r="I45" s="1"/>
      <c r="J45" s="146">
        <v>125.4</v>
      </c>
      <c r="K45" s="126"/>
      <c r="L45" s="146">
        <v>12.099999999999994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137.69999999999999</v>
      </c>
      <c r="F47" s="1"/>
      <c r="G47" s="1"/>
      <c r="H47" s="1"/>
      <c r="I47" s="1"/>
      <c r="J47" s="146">
        <v>137.69999999999999</v>
      </c>
      <c r="K47" s="126"/>
      <c r="L47" s="146">
        <v>0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5093.0000000000045</v>
      </c>
      <c r="F49" s="3"/>
      <c r="G49" s="3"/>
      <c r="H49" s="3"/>
      <c r="I49" s="3"/>
      <c r="J49" s="150">
        <v>-2921.799999999997</v>
      </c>
      <c r="K49" s="133"/>
      <c r="L49" s="150">
        <v>8014.8000000000011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4398.5</v>
      </c>
      <c r="F51" s="1"/>
      <c r="G51" s="1"/>
      <c r="H51" s="1"/>
      <c r="I51" s="1"/>
      <c r="J51" s="146">
        <v>3936.3</v>
      </c>
      <c r="K51" s="126"/>
      <c r="L51" s="146">
        <v>462.19999999999982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4398.5</v>
      </c>
      <c r="D52" s="1"/>
      <c r="E52" s="1"/>
      <c r="F52" s="1"/>
      <c r="G52" s="1"/>
      <c r="H52" s="1">
        <v>3936.3</v>
      </c>
      <c r="I52" s="1"/>
      <c r="J52" s="1"/>
      <c r="K52" s="126"/>
      <c r="L52" s="2">
        <v>462.19999999999982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700.7</v>
      </c>
      <c r="F54" s="1"/>
      <c r="G54" s="1"/>
      <c r="H54" s="1"/>
      <c r="I54" s="1"/>
      <c r="J54" s="146">
        <v>469.2</v>
      </c>
      <c r="K54" s="126"/>
      <c r="L54" s="146">
        <v>231.50000000000006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700.7</v>
      </c>
      <c r="D55" s="1"/>
      <c r="E55" s="1"/>
      <c r="F55" s="1"/>
      <c r="G55" s="1"/>
      <c r="H55" s="1">
        <v>469.2</v>
      </c>
      <c r="I55" s="1"/>
      <c r="J55" s="1"/>
      <c r="K55" s="126"/>
      <c r="L55" s="2">
        <v>231.50000000000006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3697.8</v>
      </c>
      <c r="F57" s="3"/>
      <c r="G57" s="3"/>
      <c r="H57" s="1"/>
      <c r="I57" s="1"/>
      <c r="J57" s="150">
        <v>3467.1000000000004</v>
      </c>
      <c r="K57" s="133"/>
      <c r="L57" s="150">
        <v>230.69999999999982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8790.8000000000047</v>
      </c>
      <c r="F61" s="3"/>
      <c r="G61" s="3"/>
      <c r="H61" s="1"/>
      <c r="I61" s="1"/>
      <c r="J61" s="150">
        <v>545.30000000000337</v>
      </c>
      <c r="K61" s="133"/>
      <c r="L61" s="150">
        <v>8245.5000000000018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D30" sqref="D30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8.6640625" style="24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72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119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120</v>
      </c>
      <c r="D9" s="34"/>
      <c r="E9" s="32"/>
      <c r="F9" s="33" t="s">
        <v>121</v>
      </c>
      <c r="G9" s="34"/>
      <c r="H9" s="32"/>
      <c r="I9" s="35" t="s">
        <v>103</v>
      </c>
      <c r="J9" s="36"/>
      <c r="K9" s="32"/>
      <c r="L9" s="32"/>
      <c r="M9" s="33" t="s">
        <v>120</v>
      </c>
      <c r="N9" s="32"/>
      <c r="O9" s="32"/>
      <c r="P9" s="33" t="s">
        <v>121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73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96818.5</v>
      </c>
      <c r="E12" s="57"/>
      <c r="F12" s="55"/>
      <c r="G12" s="56">
        <v>279420.5</v>
      </c>
      <c r="H12" s="58"/>
      <c r="I12" s="59">
        <v>-182602</v>
      </c>
      <c r="J12" s="60"/>
      <c r="K12" s="54" t="s">
        <v>38</v>
      </c>
      <c r="L12" s="54"/>
      <c r="M12" s="61"/>
      <c r="N12" s="59">
        <v>136047.9</v>
      </c>
      <c r="O12" s="54"/>
      <c r="P12" s="61"/>
      <c r="Q12" s="59">
        <v>128707.7</v>
      </c>
      <c r="R12" s="37"/>
      <c r="S12" s="62">
        <v>7340.1999999999971</v>
      </c>
    </row>
    <row r="13" spans="1:19" x14ac:dyDescent="0.2">
      <c r="A13" s="63" t="s">
        <v>39</v>
      </c>
      <c r="B13" s="64"/>
      <c r="C13" s="55"/>
      <c r="D13" s="165">
        <v>-85.1</v>
      </c>
      <c r="E13" s="65"/>
      <c r="F13" s="55"/>
      <c r="G13" s="162">
        <v>-126.5</v>
      </c>
      <c r="H13" s="66"/>
      <c r="I13" s="59">
        <v>41.400000000000006</v>
      </c>
      <c r="J13" s="60"/>
      <c r="K13" s="54" t="s">
        <v>43</v>
      </c>
      <c r="L13" s="54"/>
      <c r="M13" s="58">
        <v>136047.9</v>
      </c>
      <c r="N13" s="61"/>
      <c r="O13" s="67"/>
      <c r="P13" s="58">
        <v>128707.7</v>
      </c>
      <c r="Q13" s="61"/>
      <c r="R13" s="37"/>
      <c r="S13" s="68">
        <v>7340.1999999999971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765078.8</v>
      </c>
      <c r="O15" s="54"/>
      <c r="P15" s="61"/>
      <c r="Q15" s="59">
        <v>765078.8</v>
      </c>
      <c r="R15" s="37"/>
      <c r="S15" s="62">
        <v>0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765078.8</v>
      </c>
      <c r="N16" s="61"/>
      <c r="O16" s="67"/>
      <c r="P16" s="58">
        <v>765078.8</v>
      </c>
      <c r="Q16" s="61"/>
      <c r="R16" s="37"/>
      <c r="S16" s="68">
        <v>0</v>
      </c>
    </row>
    <row r="17" spans="1:19" x14ac:dyDescent="0.2">
      <c r="A17" s="53" t="s">
        <v>41</v>
      </c>
      <c r="B17" s="54"/>
      <c r="C17" s="55"/>
      <c r="D17" s="78">
        <v>148282.20000000001</v>
      </c>
      <c r="E17" s="57"/>
      <c r="F17" s="55"/>
      <c r="G17" s="78">
        <v>133802.29999999999</v>
      </c>
      <c r="H17" s="58"/>
      <c r="I17" s="59">
        <v>14479.900000000023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148282.20000000001</v>
      </c>
      <c r="D18" s="55"/>
      <c r="E18" s="55"/>
      <c r="F18" s="79">
        <v>133802.29999999999</v>
      </c>
      <c r="G18" s="55"/>
      <c r="H18" s="67"/>
      <c r="I18" s="70">
        <v>14479.900000000023</v>
      </c>
      <c r="J18" s="60"/>
      <c r="K18" s="54" t="s">
        <v>50</v>
      </c>
      <c r="L18" s="54"/>
      <c r="M18" s="61"/>
      <c r="N18" s="59">
        <v>56902.8</v>
      </c>
      <c r="O18" s="54"/>
      <c r="P18" s="61"/>
      <c r="Q18" s="59">
        <v>31066.1</v>
      </c>
      <c r="R18" s="37"/>
      <c r="S18" s="62">
        <v>25836.700000000004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22788.5</v>
      </c>
      <c r="N19" s="61"/>
      <c r="O19" s="67"/>
      <c r="P19" s="58">
        <v>17999.599999999999</v>
      </c>
      <c r="Q19" s="61"/>
      <c r="R19" s="37"/>
      <c r="S19" s="68">
        <v>4788.9000000000015</v>
      </c>
    </row>
    <row r="20" spans="1:19" x14ac:dyDescent="0.2">
      <c r="A20" s="53" t="s">
        <v>107</v>
      </c>
      <c r="B20" s="54"/>
      <c r="C20" s="55"/>
      <c r="D20" s="78">
        <v>3221349.1000000006</v>
      </c>
      <c r="E20" s="57"/>
      <c r="F20" s="55"/>
      <c r="G20" s="78">
        <v>3031970.9000000004</v>
      </c>
      <c r="H20" s="58"/>
      <c r="I20" s="59">
        <v>189378.20000000019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34114.300000000003</v>
      </c>
      <c r="N21" s="61"/>
      <c r="O21" s="67"/>
      <c r="P21" s="58">
        <v>13066.5</v>
      </c>
      <c r="Q21" s="61"/>
      <c r="R21" s="37"/>
      <c r="S21" s="68">
        <v>21047.800000000003</v>
      </c>
    </row>
    <row r="22" spans="1:19" x14ac:dyDescent="0.2">
      <c r="A22" s="53" t="s">
        <v>106</v>
      </c>
      <c r="B22" s="54"/>
      <c r="C22" s="79">
        <v>3221349.1000000006</v>
      </c>
      <c r="D22" s="55"/>
      <c r="E22" s="55"/>
      <c r="F22" s="79">
        <v>3031970.9000000004</v>
      </c>
      <c r="G22" s="55"/>
      <c r="H22" s="67"/>
      <c r="I22" s="70">
        <v>189378.20000000019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3498768.6</v>
      </c>
      <c r="D23" s="55"/>
      <c r="E23" s="55"/>
      <c r="F23" s="79">
        <v>3311678.3</v>
      </c>
      <c r="G23" s="55"/>
      <c r="H23" s="67"/>
      <c r="I23" s="70">
        <v>187090.30000000028</v>
      </c>
      <c r="J23" s="60"/>
      <c r="K23" s="54" t="s">
        <v>57</v>
      </c>
      <c r="L23" s="54"/>
      <c r="M23" s="61"/>
      <c r="N23" s="59">
        <v>2015</v>
      </c>
      <c r="O23" s="54"/>
      <c r="P23" s="61"/>
      <c r="Q23" s="59">
        <v>2074.1999999999998</v>
      </c>
      <c r="R23" s="37"/>
      <c r="S23" s="62">
        <v>-59.199999999999818</v>
      </c>
    </row>
    <row r="24" spans="1:19" x14ac:dyDescent="0.2">
      <c r="A24" s="53" t="s">
        <v>49</v>
      </c>
      <c r="B24" s="54"/>
      <c r="C24" s="79">
        <v>107059.9</v>
      </c>
      <c r="D24" s="55"/>
      <c r="E24" s="55"/>
      <c r="F24" s="79">
        <v>89258.7</v>
      </c>
      <c r="G24" s="55"/>
      <c r="H24" s="67"/>
      <c r="I24" s="70">
        <v>17801.199999999997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41135.699999999997</v>
      </c>
      <c r="D25" s="55"/>
      <c r="E25" s="55"/>
      <c r="F25" s="79">
        <v>40699.199999999997</v>
      </c>
      <c r="G25" s="55"/>
      <c r="H25" s="67"/>
      <c r="I25" s="70">
        <v>436.5</v>
      </c>
      <c r="J25" s="60"/>
      <c r="K25" s="54" t="s">
        <v>58</v>
      </c>
      <c r="L25" s="54"/>
      <c r="M25" s="61"/>
      <c r="N25" s="59">
        <v>358929.5</v>
      </c>
      <c r="O25" s="54"/>
      <c r="P25" s="61"/>
      <c r="Q25" s="59">
        <v>332323.7</v>
      </c>
      <c r="R25" s="37"/>
      <c r="S25" s="62">
        <v>26605.799999999988</v>
      </c>
    </row>
    <row r="26" spans="1:19" x14ac:dyDescent="0.2">
      <c r="A26" s="53" t="s">
        <v>53</v>
      </c>
      <c r="B26" s="54"/>
      <c r="C26" s="79">
        <v>70286.2</v>
      </c>
      <c r="D26" s="55"/>
      <c r="E26" s="55"/>
      <c r="F26" s="79">
        <v>69299.199999999997</v>
      </c>
      <c r="G26" s="55"/>
      <c r="H26" s="67"/>
      <c r="I26" s="70">
        <v>987</v>
      </c>
      <c r="J26" s="60"/>
      <c r="K26" s="54" t="s">
        <v>59</v>
      </c>
      <c r="L26" s="54"/>
      <c r="M26" s="58">
        <v>1102.2</v>
      </c>
      <c r="N26" s="61"/>
      <c r="O26" s="67"/>
      <c r="P26" s="58">
        <v>1164.2</v>
      </c>
      <c r="Q26" s="61"/>
      <c r="R26" s="37"/>
      <c r="S26" s="68">
        <v>-62</v>
      </c>
    </row>
    <row r="27" spans="1:19" x14ac:dyDescent="0.2">
      <c r="A27" s="53" t="s">
        <v>55</v>
      </c>
      <c r="B27" s="54"/>
      <c r="C27" s="79">
        <v>72753.100000000006</v>
      </c>
      <c r="D27" s="55"/>
      <c r="E27" s="55"/>
      <c r="F27" s="79">
        <v>71148.399999999994</v>
      </c>
      <c r="G27" s="55"/>
      <c r="H27" s="67"/>
      <c r="I27" s="70">
        <v>1604.7000000000116</v>
      </c>
      <c r="J27" s="60"/>
      <c r="K27" s="54" t="s">
        <v>60</v>
      </c>
      <c r="L27" s="54"/>
      <c r="M27" s="58">
        <v>162665.5</v>
      </c>
      <c r="N27" s="61"/>
      <c r="O27" s="67"/>
      <c r="P27" s="58">
        <v>132612.4</v>
      </c>
      <c r="Q27" s="61"/>
      <c r="R27" s="37"/>
      <c r="S27" s="68">
        <v>30053.100000000006</v>
      </c>
    </row>
    <row r="28" spans="1:19" x14ac:dyDescent="0.2">
      <c r="A28" s="53" t="s">
        <v>45</v>
      </c>
      <c r="B28" s="54"/>
      <c r="C28" s="164">
        <v>-568654.4</v>
      </c>
      <c r="D28" s="55"/>
      <c r="E28" s="55"/>
      <c r="F28" s="163">
        <v>-550112.9</v>
      </c>
      <c r="G28" s="55"/>
      <c r="H28" s="67"/>
      <c r="I28" s="70">
        <v>-18541.5</v>
      </c>
      <c r="J28" s="60"/>
      <c r="K28" s="54" t="s">
        <v>43</v>
      </c>
      <c r="L28" s="54"/>
      <c r="M28" s="58">
        <v>195161.8</v>
      </c>
      <c r="N28" s="61"/>
      <c r="O28" s="67"/>
      <c r="P28" s="58">
        <v>198547.1</v>
      </c>
      <c r="Q28" s="61"/>
      <c r="R28" s="37"/>
      <c r="S28" s="68">
        <v>-3385.3000000000175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7316.7</v>
      </c>
      <c r="O30" s="54"/>
      <c r="P30" s="61"/>
      <c r="Q30" s="59">
        <v>5839.6</v>
      </c>
      <c r="R30" s="37"/>
      <c r="S30" s="62">
        <v>1477.0999999999995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625.6</v>
      </c>
      <c r="N31" s="61"/>
      <c r="O31" s="67"/>
      <c r="P31" s="58">
        <v>322.8</v>
      </c>
      <c r="Q31" s="61"/>
      <c r="R31" s="37"/>
      <c r="S31" s="68">
        <v>302.8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1207.5999999999999</v>
      </c>
      <c r="N32" s="61"/>
      <c r="O32" s="67"/>
      <c r="P32" s="58">
        <v>1032.5</v>
      </c>
      <c r="Q32" s="61"/>
      <c r="R32" s="37"/>
      <c r="S32" s="68">
        <v>175.09999999999991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5483.5</v>
      </c>
      <c r="N33" s="61"/>
      <c r="O33" s="67"/>
      <c r="P33" s="58">
        <v>4484.3</v>
      </c>
      <c r="Q33" s="61"/>
      <c r="R33" s="37"/>
      <c r="S33" s="68">
        <v>999.19999999999982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1326290.7</v>
      </c>
      <c r="O35" s="54"/>
      <c r="P35" s="61"/>
      <c r="Q35" s="59">
        <v>1265090.1000000001</v>
      </c>
      <c r="R35" s="37"/>
      <c r="S35" s="62">
        <v>61200.59999999986</v>
      </c>
    </row>
    <row r="36" spans="1:19" ht="13.5" customHeight="1" x14ac:dyDescent="0.2">
      <c r="A36" s="53" t="s">
        <v>63</v>
      </c>
      <c r="B36" s="54"/>
      <c r="C36" s="55"/>
      <c r="D36" s="78">
        <v>58716.3</v>
      </c>
      <c r="E36" s="57"/>
      <c r="F36" s="55"/>
      <c r="G36" s="78">
        <v>8514</v>
      </c>
      <c r="H36" s="58"/>
      <c r="I36" s="59">
        <v>50202.3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6947.8</v>
      </c>
      <c r="D37" s="55"/>
      <c r="E37" s="55"/>
      <c r="F37" s="79">
        <v>6506</v>
      </c>
      <c r="G37" s="55"/>
      <c r="H37" s="67"/>
      <c r="I37" s="70">
        <v>441.80000000000018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6257</v>
      </c>
      <c r="D38" s="55"/>
      <c r="E38" s="55"/>
      <c r="F38" s="79">
        <v>2963.1</v>
      </c>
      <c r="G38" s="55"/>
      <c r="H38" s="67"/>
      <c r="I38" s="70">
        <v>3293.9</v>
      </c>
      <c r="J38" s="60"/>
      <c r="K38" s="54" t="s">
        <v>69</v>
      </c>
      <c r="L38" s="54"/>
      <c r="M38" s="61"/>
      <c r="N38" s="59">
        <v>1326290.7</v>
      </c>
      <c r="O38" s="54"/>
      <c r="P38" s="61"/>
      <c r="Q38" s="59">
        <v>1265090.1000000001</v>
      </c>
      <c r="R38" s="37"/>
      <c r="S38" s="62">
        <v>61200.59999999986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55252.3</v>
      </c>
      <c r="D40" s="55"/>
      <c r="E40" s="55"/>
      <c r="F40" s="79">
        <v>8241.6</v>
      </c>
      <c r="G40" s="55"/>
      <c r="H40" s="67"/>
      <c r="I40" s="70">
        <v>47010.700000000004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-9740.7999999999993</v>
      </c>
      <c r="D41" s="55"/>
      <c r="E41" s="84"/>
      <c r="F41" s="163">
        <v>-9196.7000000000007</v>
      </c>
      <c r="G41" s="55"/>
      <c r="H41" s="67"/>
      <c r="I41" s="70">
        <v>-544.09999999999854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2225592.4899999998</v>
      </c>
      <c r="O42" s="54"/>
      <c r="P42" s="61"/>
      <c r="Q42" s="59">
        <v>2215620.6899999995</v>
      </c>
      <c r="R42" s="37"/>
      <c r="S42" s="62">
        <v>9971.8000000002794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902174.1</v>
      </c>
      <c r="O44" s="54"/>
      <c r="P44" s="61"/>
      <c r="Q44" s="59">
        <v>900993.1</v>
      </c>
      <c r="R44" s="37"/>
      <c r="S44" s="62">
        <v>1181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902174.1</v>
      </c>
      <c r="N45" s="61"/>
      <c r="O45" s="67"/>
      <c r="P45" s="58">
        <v>900993.1</v>
      </c>
      <c r="Q45" s="61"/>
      <c r="R45" s="37"/>
      <c r="S45" s="68">
        <v>1181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13339.399999999996</v>
      </c>
      <c r="E47" s="57"/>
      <c r="F47" s="55"/>
      <c r="G47" s="78">
        <v>12738.399999999998</v>
      </c>
      <c r="H47" s="58"/>
      <c r="I47" s="59">
        <v>600.99999999999818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591971.6</v>
      </c>
      <c r="O48" s="54"/>
      <c r="P48" s="61"/>
      <c r="Q48" s="59">
        <v>591971.6</v>
      </c>
      <c r="R48" s="37"/>
      <c r="S48" s="62">
        <v>0</v>
      </c>
    </row>
    <row r="49" spans="1:19" x14ac:dyDescent="0.2">
      <c r="A49" s="53" t="s">
        <v>76</v>
      </c>
      <c r="B49" s="54"/>
      <c r="C49" s="79">
        <v>3258.2</v>
      </c>
      <c r="D49" s="55"/>
      <c r="E49" s="55"/>
      <c r="F49" s="79">
        <v>3212.7</v>
      </c>
      <c r="G49" s="55"/>
      <c r="H49" s="67"/>
      <c r="I49" s="70">
        <v>45.5</v>
      </c>
      <c r="J49" s="60"/>
      <c r="K49" s="54" t="s">
        <v>79</v>
      </c>
      <c r="L49" s="54"/>
      <c r="M49" s="58">
        <v>591971.6</v>
      </c>
      <c r="N49" s="61"/>
      <c r="O49" s="67"/>
      <c r="P49" s="58">
        <v>591971.6</v>
      </c>
      <c r="Q49" s="61"/>
      <c r="R49" s="37"/>
      <c r="S49" s="68">
        <v>0</v>
      </c>
    </row>
    <row r="50" spans="1:19" x14ac:dyDescent="0.2">
      <c r="A50" s="53" t="s">
        <v>78</v>
      </c>
      <c r="B50" s="54"/>
      <c r="C50" s="79">
        <v>6966.6</v>
      </c>
      <c r="D50" s="55"/>
      <c r="E50" s="55"/>
      <c r="F50" s="79">
        <v>6231.2</v>
      </c>
      <c r="G50" s="55"/>
      <c r="H50" s="67"/>
      <c r="I50" s="70">
        <v>735.40000000000055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-8669</v>
      </c>
      <c r="D52" s="55"/>
      <c r="E52" s="84"/>
      <c r="F52" s="163">
        <v>-8489.1</v>
      </c>
      <c r="G52" s="55"/>
      <c r="H52" s="67"/>
      <c r="I52" s="70">
        <v>-179.89999999999964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3648.2</v>
      </c>
      <c r="E55" s="57"/>
      <c r="F55" s="55"/>
      <c r="G55" s="78">
        <v>4576.6000000000004</v>
      </c>
      <c r="H55" s="58"/>
      <c r="I55" s="59">
        <v>-928.40000000000055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2145.1</v>
      </c>
      <c r="D56" s="55"/>
      <c r="E56" s="55"/>
      <c r="F56" s="79">
        <v>2311.6</v>
      </c>
      <c r="G56" s="55"/>
      <c r="H56" s="67"/>
      <c r="I56" s="70">
        <v>-166.5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1504.5</v>
      </c>
      <c r="D57" s="55"/>
      <c r="E57" s="55"/>
      <c r="F57" s="79">
        <v>2266.4</v>
      </c>
      <c r="G57" s="55"/>
      <c r="H57" s="67"/>
      <c r="I57" s="70">
        <v>-761.90000000000009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9336.1</v>
      </c>
      <c r="O62" s="54"/>
      <c r="P62" s="61"/>
      <c r="Q62" s="78">
        <v>545.29999999999995</v>
      </c>
      <c r="R62" s="37"/>
      <c r="S62" s="62">
        <v>8790.8000000000011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3551883.2300000004</v>
      </c>
      <c r="E66" s="57"/>
      <c r="F66" s="55"/>
      <c r="G66" s="78">
        <v>3480710.83</v>
      </c>
      <c r="H66" s="58"/>
      <c r="I66" s="59">
        <v>71172.400000000373</v>
      </c>
      <c r="J66" s="60"/>
      <c r="K66" s="54" t="s">
        <v>90</v>
      </c>
      <c r="L66" s="54"/>
      <c r="M66" s="61"/>
      <c r="N66" s="59">
        <v>3551883.1899999995</v>
      </c>
      <c r="O66" s="54"/>
      <c r="P66" s="61"/>
      <c r="Q66" s="59">
        <v>3480710.7899999996</v>
      </c>
      <c r="R66" s="37"/>
      <c r="S66" s="62">
        <v>71172.399999999907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9127.7999999999993</v>
      </c>
      <c r="E69" s="54"/>
      <c r="F69" s="67"/>
      <c r="G69" s="59">
        <v>9301.7999999999993</v>
      </c>
      <c r="H69" s="58"/>
      <c r="I69" s="59">
        <v>-174</v>
      </c>
      <c r="J69" s="93"/>
      <c r="K69" s="54" t="s">
        <v>93</v>
      </c>
      <c r="L69" s="54"/>
      <c r="M69" s="61"/>
      <c r="N69" s="59">
        <v>9127.7999999999993</v>
      </c>
      <c r="O69" s="54"/>
      <c r="P69" s="61"/>
      <c r="Q69" s="59">
        <v>9301.7999999999993</v>
      </c>
      <c r="R69" s="37"/>
      <c r="S69" s="62">
        <v>-174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9127.7999999999993</v>
      </c>
      <c r="N70" s="61"/>
      <c r="O70" s="67"/>
      <c r="P70" s="58">
        <v>9301.7999999999993</v>
      </c>
      <c r="Q70" s="61"/>
      <c r="R70" s="37"/>
      <c r="S70" s="68">
        <v>-174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163247.79999999999</v>
      </c>
      <c r="E72" s="54"/>
      <c r="F72" s="67"/>
      <c r="G72" s="59">
        <v>149533.9</v>
      </c>
      <c r="H72" s="58"/>
      <c r="I72" s="59">
        <v>13713.899999999994</v>
      </c>
      <c r="J72" s="93"/>
      <c r="K72" s="54" t="s">
        <v>96</v>
      </c>
      <c r="L72" s="54"/>
      <c r="M72" s="61"/>
      <c r="N72" s="59">
        <v>163247.79999999999</v>
      </c>
      <c r="O72" s="54"/>
      <c r="P72" s="61"/>
      <c r="Q72" s="59">
        <v>149533.9</v>
      </c>
      <c r="R72" s="37"/>
      <c r="S72" s="62">
        <v>13713.899999999994</v>
      </c>
    </row>
    <row r="73" spans="1:19" x14ac:dyDescent="0.2">
      <c r="A73" s="53" t="s">
        <v>23</v>
      </c>
      <c r="B73" s="54"/>
      <c r="C73" s="79">
        <v>163247.79999999999</v>
      </c>
      <c r="D73" s="67"/>
      <c r="E73" s="67"/>
      <c r="F73" s="58">
        <v>149533.9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4876639.0999999996</v>
      </c>
      <c r="E75" s="54"/>
      <c r="F75" s="67"/>
      <c r="G75" s="59">
        <v>4610161.7</v>
      </c>
      <c r="H75" s="58"/>
      <c r="I75" s="59">
        <v>266477.39999999944</v>
      </c>
      <c r="J75" s="93"/>
      <c r="K75" s="54" t="s">
        <v>98</v>
      </c>
      <c r="L75" s="54"/>
      <c r="M75" s="61"/>
      <c r="N75" s="59">
        <v>4876639.0999999996</v>
      </c>
      <c r="O75" s="54"/>
      <c r="P75" s="61"/>
      <c r="Q75" s="59">
        <v>4610161.7</v>
      </c>
      <c r="R75" s="37"/>
      <c r="S75" s="62">
        <v>266477.39999999944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7164364.4000000004</v>
      </c>
      <c r="E77" s="54"/>
      <c r="F77" s="67"/>
      <c r="G77" s="59">
        <v>6524221.4000000004</v>
      </c>
      <c r="H77" s="58"/>
      <c r="I77" s="59">
        <v>640143</v>
      </c>
      <c r="J77" s="93"/>
      <c r="K77" s="54" t="s">
        <v>100</v>
      </c>
      <c r="L77" s="54"/>
      <c r="M77" s="61"/>
      <c r="N77" s="59">
        <v>7164364.4000000004</v>
      </c>
      <c r="O77" s="54"/>
      <c r="P77" s="61"/>
      <c r="Q77" s="59">
        <v>6524221.4000000004</v>
      </c>
      <c r="R77" s="37"/>
      <c r="S77" s="62">
        <v>640143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12213379.1</v>
      </c>
      <c r="E79" s="54"/>
      <c r="F79" s="67"/>
      <c r="G79" s="59">
        <v>11293218.800000001</v>
      </c>
      <c r="H79" s="58"/>
      <c r="I79" s="59">
        <v>920160.29999999888</v>
      </c>
      <c r="J79" s="93"/>
      <c r="K79" s="54" t="s">
        <v>101</v>
      </c>
      <c r="L79" s="54"/>
      <c r="M79" s="61"/>
      <c r="N79" s="59">
        <v>12213379.1</v>
      </c>
      <c r="O79" s="54"/>
      <c r="P79" s="61"/>
      <c r="Q79" s="59">
        <v>11293218.800000001</v>
      </c>
      <c r="R79" s="37"/>
      <c r="S79" s="62">
        <v>920160.29999999888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E25" sqref="E25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122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42430</v>
      </c>
      <c r="D11" s="131" t="s">
        <v>4</v>
      </c>
      <c r="E11" s="132">
        <v>42460</v>
      </c>
      <c r="F11" s="126"/>
      <c r="G11" s="129" t="s">
        <v>3</v>
      </c>
      <c r="H11" s="130">
        <v>42401</v>
      </c>
      <c r="I11" s="131" t="s">
        <v>4</v>
      </c>
      <c r="J11" s="132">
        <v>42429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31713.540000000005</v>
      </c>
      <c r="F14" s="1"/>
      <c r="G14" s="1"/>
      <c r="H14" s="1"/>
      <c r="I14" s="1"/>
      <c r="J14" s="146">
        <v>35173.100000000006</v>
      </c>
      <c r="K14" s="126"/>
      <c r="L14" s="146">
        <v>-3459.5600000000013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31860.240000000002</v>
      </c>
      <c r="D15" s="1"/>
      <c r="E15" s="1"/>
      <c r="F15" s="1"/>
      <c r="G15" s="1"/>
      <c r="H15" s="2">
        <v>29935.3</v>
      </c>
      <c r="I15" s="1"/>
      <c r="J15" s="1"/>
      <c r="K15" s="126"/>
      <c r="L15" s="2">
        <v>1924.9400000000023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1000</v>
      </c>
      <c r="D16" s="1"/>
      <c r="E16" s="1"/>
      <c r="F16" s="1"/>
      <c r="G16" s="1"/>
      <c r="H16" s="2">
        <v>783</v>
      </c>
      <c r="I16" s="1"/>
      <c r="J16" s="1"/>
      <c r="K16" s="126"/>
      <c r="L16" s="2">
        <v>217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1441.5</v>
      </c>
      <c r="D17" s="1"/>
      <c r="E17" s="1"/>
      <c r="F17" s="1"/>
      <c r="G17" s="1"/>
      <c r="H17" s="2">
        <v>4389.5</v>
      </c>
      <c r="I17" s="1"/>
      <c r="J17" s="1"/>
      <c r="K17" s="126"/>
      <c r="L17" s="2">
        <v>-2948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-2588.1999999999998</v>
      </c>
      <c r="D18" s="1"/>
      <c r="E18" s="1"/>
      <c r="F18" s="1"/>
      <c r="G18" s="1"/>
      <c r="H18" s="1">
        <v>65.3</v>
      </c>
      <c r="I18" s="1"/>
      <c r="J18" s="1"/>
      <c r="K18" s="126"/>
      <c r="L18" s="2">
        <v>-2653.5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2974.1000000000004</v>
      </c>
      <c r="F20" s="1"/>
      <c r="G20" s="1"/>
      <c r="H20" s="1"/>
      <c r="I20" s="1"/>
      <c r="J20" s="146">
        <v>4811.7</v>
      </c>
      <c r="K20" s="126"/>
      <c r="L20" s="146">
        <v>-1837.5999999999995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5171.7</v>
      </c>
      <c r="D21" s="1"/>
      <c r="E21" s="1"/>
      <c r="F21" s="1"/>
      <c r="G21" s="1"/>
      <c r="H21" s="2">
        <v>4789.3</v>
      </c>
      <c r="I21" s="1"/>
      <c r="J21" s="1"/>
      <c r="K21" s="126"/>
      <c r="L21" s="2">
        <v>382.39999999999964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23.6</v>
      </c>
      <c r="D22" s="1"/>
      <c r="E22" s="1"/>
      <c r="F22" s="1"/>
      <c r="G22" s="1"/>
      <c r="H22" s="2">
        <v>22.4</v>
      </c>
      <c r="I22" s="1"/>
      <c r="J22" s="1"/>
      <c r="K22" s="126"/>
      <c r="L22" s="2">
        <v>1.2000000000000028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-2221.1999999999998</v>
      </c>
      <c r="D23" s="1"/>
      <c r="E23" s="1"/>
      <c r="F23" s="1"/>
      <c r="G23" s="1"/>
      <c r="H23" s="1">
        <v>0</v>
      </c>
      <c r="I23" s="1"/>
      <c r="J23" s="1"/>
      <c r="K23" s="126"/>
      <c r="L23" s="2">
        <v>-2221.1999999999998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28739.440000000002</v>
      </c>
      <c r="F25" s="3"/>
      <c r="G25" s="3"/>
      <c r="H25" s="3"/>
      <c r="I25" s="3"/>
      <c r="J25" s="150">
        <v>30361.400000000005</v>
      </c>
      <c r="K25" s="133"/>
      <c r="L25" s="150">
        <v>-1621.9600000000028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-9150.4</v>
      </c>
      <c r="F27" s="1"/>
      <c r="G27" s="1"/>
      <c r="H27" s="1"/>
      <c r="I27" s="1"/>
      <c r="J27" s="169">
        <v>-5928.1999999999989</v>
      </c>
      <c r="K27" s="126"/>
      <c r="L27" s="146">
        <v>-3222.2000000000007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31.2</v>
      </c>
      <c r="F29" s="1"/>
      <c r="G29" s="1"/>
      <c r="H29" s="1"/>
      <c r="I29" s="1"/>
      <c r="J29" s="146">
        <v>0</v>
      </c>
      <c r="K29" s="126"/>
      <c r="L29" s="146">
        <v>31.2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31.2</v>
      </c>
      <c r="D30" s="1"/>
      <c r="E30" s="1"/>
      <c r="F30" s="1"/>
      <c r="G30" s="1"/>
      <c r="H30" s="1">
        <v>0</v>
      </c>
      <c r="I30" s="1"/>
      <c r="J30" s="1"/>
      <c r="K30" s="126"/>
      <c r="L30" s="2">
        <v>31.2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9181.6</v>
      </c>
      <c r="F33" s="1"/>
      <c r="G33" s="1"/>
      <c r="H33" s="1"/>
      <c r="I33" s="1"/>
      <c r="J33" s="146">
        <v>5928.1999999999989</v>
      </c>
      <c r="K33" s="126"/>
      <c r="L33" s="146">
        <v>3253.4000000000015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1502.3</v>
      </c>
      <c r="D34" s="1"/>
      <c r="E34" s="1"/>
      <c r="F34" s="1"/>
      <c r="G34" s="1"/>
      <c r="H34" s="2">
        <v>1362.4</v>
      </c>
      <c r="I34" s="1"/>
      <c r="J34" s="1"/>
      <c r="K34" s="126"/>
      <c r="L34" s="2">
        <v>139.89999999999986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7679.3</v>
      </c>
      <c r="D35" s="1"/>
      <c r="E35" s="1"/>
      <c r="F35" s="1"/>
      <c r="G35" s="1"/>
      <c r="H35" s="1">
        <v>4565.7999999999993</v>
      </c>
      <c r="I35" s="1"/>
      <c r="J35" s="1"/>
      <c r="K35" s="126"/>
      <c r="L35" s="2">
        <v>3113.5000000000009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19589.04</v>
      </c>
      <c r="F38" s="1"/>
      <c r="G38" s="1"/>
      <c r="H38" s="1"/>
      <c r="I38" s="1"/>
      <c r="J38" s="146">
        <v>24433.200000000004</v>
      </c>
      <c r="K38" s="126"/>
      <c r="L38" s="146">
        <v>-4844.1600000000035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21277.1</v>
      </c>
      <c r="F40" s="1"/>
      <c r="G40" s="1"/>
      <c r="H40" s="1"/>
      <c r="I40" s="1"/>
      <c r="J40" s="170">
        <v>19065</v>
      </c>
      <c r="K40" s="126"/>
      <c r="L40" s="2">
        <v>2212.0999999999985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20988.1</v>
      </c>
      <c r="D41" s="1"/>
      <c r="E41" s="1"/>
      <c r="F41" s="1"/>
      <c r="G41" s="1"/>
      <c r="H41" s="170">
        <v>18521.599999999999</v>
      </c>
      <c r="I41" s="1"/>
      <c r="J41" s="1"/>
      <c r="K41" s="126"/>
      <c r="L41" s="2">
        <v>2466.5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287.8</v>
      </c>
      <c r="D42" s="1"/>
      <c r="E42" s="1"/>
      <c r="F42" s="1"/>
      <c r="G42" s="1"/>
      <c r="H42" s="170">
        <v>564</v>
      </c>
      <c r="I42" s="1"/>
      <c r="J42" s="1"/>
      <c r="K42" s="126"/>
      <c r="L42" s="2">
        <v>-276.2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1.2</v>
      </c>
      <c r="D43" s="1"/>
      <c r="E43" s="1"/>
      <c r="F43" s="1"/>
      <c r="G43" s="1"/>
      <c r="H43" s="171">
        <v>-20.6</v>
      </c>
      <c r="I43" s="1"/>
      <c r="J43" s="1"/>
      <c r="K43" s="126"/>
      <c r="L43" s="2">
        <v>21.8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138.80000000000001</v>
      </c>
      <c r="F45" s="1"/>
      <c r="G45" s="1"/>
      <c r="H45" s="1"/>
      <c r="I45" s="1"/>
      <c r="J45" s="146">
        <v>137.5</v>
      </c>
      <c r="K45" s="126"/>
      <c r="L45" s="146">
        <v>1.3000000000000114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111.4</v>
      </c>
      <c r="F47" s="1"/>
      <c r="G47" s="1"/>
      <c r="H47" s="1"/>
      <c r="I47" s="1"/>
      <c r="J47" s="146">
        <v>137.69999999999999</v>
      </c>
      <c r="K47" s="126"/>
      <c r="L47" s="146">
        <v>-26.299999999999983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-1938.2599999999977</v>
      </c>
      <c r="F49" s="3"/>
      <c r="G49" s="3"/>
      <c r="H49" s="3"/>
      <c r="I49" s="3"/>
      <c r="J49" s="150">
        <v>5093.0000000000045</v>
      </c>
      <c r="K49" s="133"/>
      <c r="L49" s="150">
        <v>-7031.260000000002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4377.7</v>
      </c>
      <c r="F51" s="1"/>
      <c r="G51" s="1"/>
      <c r="H51" s="1"/>
      <c r="I51" s="1"/>
      <c r="J51" s="146">
        <v>4398.5</v>
      </c>
      <c r="K51" s="126"/>
      <c r="L51" s="146">
        <v>-20.800000000000182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4377.7</v>
      </c>
      <c r="D52" s="1"/>
      <c r="E52" s="1"/>
      <c r="F52" s="1"/>
      <c r="G52" s="1"/>
      <c r="H52" s="1">
        <v>4398.5</v>
      </c>
      <c r="I52" s="1"/>
      <c r="J52" s="1"/>
      <c r="K52" s="126"/>
      <c r="L52" s="2">
        <v>-20.800000000000182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121</v>
      </c>
      <c r="F54" s="1"/>
      <c r="G54" s="1"/>
      <c r="H54" s="1"/>
      <c r="I54" s="1"/>
      <c r="J54" s="146">
        <v>700.7</v>
      </c>
      <c r="K54" s="126"/>
      <c r="L54" s="146">
        <v>-579.70000000000005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121</v>
      </c>
      <c r="D55" s="1"/>
      <c r="E55" s="1"/>
      <c r="F55" s="1"/>
      <c r="G55" s="1"/>
      <c r="H55" s="1">
        <v>700.7</v>
      </c>
      <c r="I55" s="1"/>
      <c r="J55" s="1"/>
      <c r="K55" s="126"/>
      <c r="L55" s="2">
        <v>-579.70000000000005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4256.7</v>
      </c>
      <c r="F57" s="3"/>
      <c r="G57" s="3"/>
      <c r="H57" s="1"/>
      <c r="I57" s="1"/>
      <c r="J57" s="150">
        <v>3697.8</v>
      </c>
      <c r="K57" s="133"/>
      <c r="L57" s="150">
        <v>558.89999999999964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2318.4400000000023</v>
      </c>
      <c r="F61" s="3"/>
      <c r="G61" s="3"/>
      <c r="H61" s="1"/>
      <c r="I61" s="1"/>
      <c r="J61" s="150">
        <v>8790.8000000000047</v>
      </c>
      <c r="K61" s="133"/>
      <c r="L61" s="150">
        <v>-6472.3600000000024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/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72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123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124</v>
      </c>
      <c r="D9" s="34"/>
      <c r="E9" s="32"/>
      <c r="F9" s="33" t="s">
        <v>120</v>
      </c>
      <c r="G9" s="34"/>
      <c r="H9" s="32"/>
      <c r="I9" s="35" t="s">
        <v>103</v>
      </c>
      <c r="J9" s="36"/>
      <c r="K9" s="32"/>
      <c r="L9" s="32"/>
      <c r="M9" s="33" t="s">
        <v>124</v>
      </c>
      <c r="N9" s="32"/>
      <c r="O9" s="32"/>
      <c r="P9" s="33" t="s">
        <v>120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73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152694.20000000001</v>
      </c>
      <c r="E12" s="57"/>
      <c r="F12" s="55"/>
      <c r="G12" s="56">
        <v>96818.5</v>
      </c>
      <c r="H12" s="58"/>
      <c r="I12" s="59">
        <v>55875.700000000012</v>
      </c>
      <c r="J12" s="60"/>
      <c r="K12" s="54" t="s">
        <v>38</v>
      </c>
      <c r="L12" s="54"/>
      <c r="M12" s="61"/>
      <c r="N12" s="59">
        <v>140839.20000000001</v>
      </c>
      <c r="O12" s="54"/>
      <c r="P12" s="61"/>
      <c r="Q12" s="59">
        <v>136047.9</v>
      </c>
      <c r="R12" s="37"/>
      <c r="S12" s="62">
        <v>4791.3000000000175</v>
      </c>
    </row>
    <row r="13" spans="1:19" x14ac:dyDescent="0.2">
      <c r="A13" s="63" t="s">
        <v>39</v>
      </c>
      <c r="B13" s="64"/>
      <c r="C13" s="55"/>
      <c r="D13" s="165">
        <v>-55.1</v>
      </c>
      <c r="E13" s="65"/>
      <c r="F13" s="55"/>
      <c r="G13" s="162">
        <v>-85.1</v>
      </c>
      <c r="H13" s="66"/>
      <c r="I13" s="59">
        <v>29.999999999999993</v>
      </c>
      <c r="J13" s="60"/>
      <c r="K13" s="54" t="s">
        <v>43</v>
      </c>
      <c r="L13" s="54"/>
      <c r="M13" s="58">
        <v>140839.20000000001</v>
      </c>
      <c r="N13" s="61"/>
      <c r="O13" s="67"/>
      <c r="P13" s="58">
        <v>136047.9</v>
      </c>
      <c r="Q13" s="61"/>
      <c r="R13" s="37"/>
      <c r="S13" s="68">
        <v>4791.3000000000175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812724.5</v>
      </c>
      <c r="O15" s="54"/>
      <c r="P15" s="61"/>
      <c r="Q15" s="59">
        <v>765078.8</v>
      </c>
      <c r="R15" s="37"/>
      <c r="S15" s="62">
        <v>47645.699999999953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812724.5</v>
      </c>
      <c r="N16" s="61"/>
      <c r="O16" s="67"/>
      <c r="P16" s="58">
        <v>765078.8</v>
      </c>
      <c r="Q16" s="61"/>
      <c r="R16" s="37"/>
      <c r="S16" s="68">
        <v>47645.699999999953</v>
      </c>
    </row>
    <row r="17" spans="1:19" x14ac:dyDescent="0.2">
      <c r="A17" s="53" t="s">
        <v>41</v>
      </c>
      <c r="B17" s="54"/>
      <c r="C17" s="55"/>
      <c r="D17" s="78">
        <v>149163.70000000001</v>
      </c>
      <c r="E17" s="57"/>
      <c r="F17" s="55"/>
      <c r="G17" s="78">
        <v>148282.20000000001</v>
      </c>
      <c r="H17" s="58"/>
      <c r="I17" s="59">
        <v>881.5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149163.70000000001</v>
      </c>
      <c r="D18" s="55"/>
      <c r="E18" s="55"/>
      <c r="F18" s="79">
        <v>148282.20000000001</v>
      </c>
      <c r="G18" s="55"/>
      <c r="H18" s="67"/>
      <c r="I18" s="70">
        <v>881.5</v>
      </c>
      <c r="J18" s="60"/>
      <c r="K18" s="54" t="s">
        <v>50</v>
      </c>
      <c r="L18" s="54"/>
      <c r="M18" s="61"/>
      <c r="N18" s="59">
        <v>41613</v>
      </c>
      <c r="O18" s="54"/>
      <c r="P18" s="61"/>
      <c r="Q18" s="59">
        <v>56902.8</v>
      </c>
      <c r="R18" s="37"/>
      <c r="S18" s="62">
        <v>-15289.800000000003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27959.8</v>
      </c>
      <c r="N19" s="61"/>
      <c r="O19" s="67"/>
      <c r="P19" s="58">
        <v>22788.5</v>
      </c>
      <c r="Q19" s="61"/>
      <c r="R19" s="37"/>
      <c r="S19" s="68">
        <v>5171.2999999999993</v>
      </c>
    </row>
    <row r="20" spans="1:19" x14ac:dyDescent="0.2">
      <c r="A20" s="53" t="s">
        <v>107</v>
      </c>
      <c r="B20" s="54"/>
      <c r="C20" s="55"/>
      <c r="D20" s="78">
        <v>3321998.0999999996</v>
      </c>
      <c r="E20" s="57"/>
      <c r="F20" s="55"/>
      <c r="G20" s="78">
        <v>3221349.1000000006</v>
      </c>
      <c r="H20" s="58"/>
      <c r="I20" s="59">
        <v>100648.99999999907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13653.2</v>
      </c>
      <c r="N21" s="61"/>
      <c r="O21" s="67"/>
      <c r="P21" s="58">
        <v>34114.300000000003</v>
      </c>
      <c r="Q21" s="61"/>
      <c r="R21" s="37"/>
      <c r="S21" s="68">
        <v>-20461.100000000002</v>
      </c>
    </row>
    <row r="22" spans="1:19" x14ac:dyDescent="0.2">
      <c r="A22" s="53" t="s">
        <v>106</v>
      </c>
      <c r="B22" s="54"/>
      <c r="C22" s="79">
        <v>3321998.0999999996</v>
      </c>
      <c r="D22" s="55"/>
      <c r="E22" s="55"/>
      <c r="F22" s="79">
        <v>3221349.1000000006</v>
      </c>
      <c r="G22" s="55"/>
      <c r="H22" s="67"/>
      <c r="I22" s="70">
        <v>100648.99999999907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3607653.9</v>
      </c>
      <c r="D23" s="55"/>
      <c r="E23" s="55"/>
      <c r="F23" s="79">
        <v>3498768.6</v>
      </c>
      <c r="G23" s="55"/>
      <c r="H23" s="67"/>
      <c r="I23" s="70">
        <v>108885.29999999981</v>
      </c>
      <c r="J23" s="60"/>
      <c r="K23" s="54" t="s">
        <v>57</v>
      </c>
      <c r="L23" s="54"/>
      <c r="M23" s="61"/>
      <c r="N23" s="59">
        <v>2010.9</v>
      </c>
      <c r="O23" s="54"/>
      <c r="P23" s="61"/>
      <c r="Q23" s="59">
        <v>2015</v>
      </c>
      <c r="R23" s="37"/>
      <c r="S23" s="62">
        <v>-4.0999999999999091</v>
      </c>
    </row>
    <row r="24" spans="1:19" x14ac:dyDescent="0.2">
      <c r="A24" s="53" t="s">
        <v>49</v>
      </c>
      <c r="B24" s="54"/>
      <c r="C24" s="79">
        <v>114615.5</v>
      </c>
      <c r="D24" s="55"/>
      <c r="E24" s="55"/>
      <c r="F24" s="79">
        <v>107059.9</v>
      </c>
      <c r="G24" s="55"/>
      <c r="H24" s="67"/>
      <c r="I24" s="70">
        <v>7555.6000000000058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46275.4</v>
      </c>
      <c r="D25" s="55"/>
      <c r="E25" s="55"/>
      <c r="F25" s="79">
        <v>41135.699999999997</v>
      </c>
      <c r="G25" s="55"/>
      <c r="H25" s="67"/>
      <c r="I25" s="70">
        <v>5139.7000000000044</v>
      </c>
      <c r="J25" s="60"/>
      <c r="K25" s="54" t="s">
        <v>58</v>
      </c>
      <c r="L25" s="54"/>
      <c r="M25" s="61"/>
      <c r="N25" s="59">
        <v>428813.1</v>
      </c>
      <c r="O25" s="54"/>
      <c r="P25" s="61"/>
      <c r="Q25" s="59">
        <v>358929.5</v>
      </c>
      <c r="R25" s="37"/>
      <c r="S25" s="62">
        <v>69883.599999999977</v>
      </c>
    </row>
    <row r="26" spans="1:19" x14ac:dyDescent="0.2">
      <c r="A26" s="53" t="s">
        <v>53</v>
      </c>
      <c r="B26" s="54"/>
      <c r="C26" s="79">
        <v>69047</v>
      </c>
      <c r="D26" s="55"/>
      <c r="E26" s="55"/>
      <c r="F26" s="79">
        <v>70286.2</v>
      </c>
      <c r="G26" s="55"/>
      <c r="H26" s="67"/>
      <c r="I26" s="70">
        <v>-1239.1999999999971</v>
      </c>
      <c r="J26" s="60"/>
      <c r="K26" s="54" t="s">
        <v>59</v>
      </c>
      <c r="L26" s="54"/>
      <c r="M26" s="58">
        <v>1059.9000000000001</v>
      </c>
      <c r="N26" s="61"/>
      <c r="O26" s="67"/>
      <c r="P26" s="58">
        <v>1102.2</v>
      </c>
      <c r="Q26" s="61"/>
      <c r="R26" s="37"/>
      <c r="S26" s="68">
        <v>-42.299999999999955</v>
      </c>
    </row>
    <row r="27" spans="1:19" x14ac:dyDescent="0.2">
      <c r="A27" s="53" t="s">
        <v>55</v>
      </c>
      <c r="B27" s="54"/>
      <c r="C27" s="79">
        <v>74030.399999999994</v>
      </c>
      <c r="D27" s="55"/>
      <c r="E27" s="55"/>
      <c r="F27" s="79">
        <v>72753.100000000006</v>
      </c>
      <c r="G27" s="55"/>
      <c r="H27" s="67"/>
      <c r="I27" s="70">
        <v>1277.2999999999884</v>
      </c>
      <c r="J27" s="60"/>
      <c r="K27" s="54" t="s">
        <v>60</v>
      </c>
      <c r="L27" s="54"/>
      <c r="M27" s="58">
        <v>234921.3</v>
      </c>
      <c r="N27" s="61"/>
      <c r="O27" s="67"/>
      <c r="P27" s="58">
        <v>162665.5</v>
      </c>
      <c r="Q27" s="61"/>
      <c r="R27" s="37"/>
      <c r="S27" s="68">
        <v>72255.799999999988</v>
      </c>
    </row>
    <row r="28" spans="1:19" x14ac:dyDescent="0.2">
      <c r="A28" s="53" t="s">
        <v>45</v>
      </c>
      <c r="B28" s="54"/>
      <c r="C28" s="164">
        <v>-589624.1</v>
      </c>
      <c r="D28" s="55"/>
      <c r="E28" s="55"/>
      <c r="F28" s="163">
        <v>-568654.4</v>
      </c>
      <c r="G28" s="55"/>
      <c r="H28" s="67"/>
      <c r="I28" s="70">
        <v>-20969.699999999953</v>
      </c>
      <c r="J28" s="60"/>
      <c r="K28" s="54" t="s">
        <v>43</v>
      </c>
      <c r="L28" s="54"/>
      <c r="M28" s="58">
        <v>192831.9</v>
      </c>
      <c r="N28" s="61"/>
      <c r="O28" s="67"/>
      <c r="P28" s="58">
        <v>195161.8</v>
      </c>
      <c r="Q28" s="61"/>
      <c r="R28" s="37"/>
      <c r="S28" s="68">
        <v>-2329.8999999999942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8341.7999999999993</v>
      </c>
      <c r="O30" s="54"/>
      <c r="P30" s="61"/>
      <c r="Q30" s="59">
        <v>7316.7</v>
      </c>
      <c r="R30" s="37"/>
      <c r="S30" s="62">
        <v>1025.0999999999995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851.1</v>
      </c>
      <c r="N31" s="61"/>
      <c r="O31" s="67"/>
      <c r="P31" s="58">
        <v>625.6</v>
      </c>
      <c r="Q31" s="61"/>
      <c r="R31" s="37"/>
      <c r="S31" s="68">
        <v>225.5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833.8</v>
      </c>
      <c r="N32" s="61"/>
      <c r="O32" s="67"/>
      <c r="P32" s="58">
        <v>1207.5999999999999</v>
      </c>
      <c r="Q32" s="61"/>
      <c r="R32" s="37"/>
      <c r="S32" s="68">
        <v>-373.79999999999995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6656.9</v>
      </c>
      <c r="N33" s="61"/>
      <c r="O33" s="67"/>
      <c r="P33" s="58">
        <v>5483.5</v>
      </c>
      <c r="Q33" s="61"/>
      <c r="R33" s="37"/>
      <c r="S33" s="68">
        <v>1173.3999999999996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1434342.5</v>
      </c>
      <c r="O35" s="54"/>
      <c r="P35" s="61"/>
      <c r="Q35" s="59">
        <v>1326290.7</v>
      </c>
      <c r="R35" s="37"/>
      <c r="S35" s="62">
        <v>108051.80000000005</v>
      </c>
    </row>
    <row r="36" spans="1:19" ht="13.5" customHeight="1" x14ac:dyDescent="0.2">
      <c r="A36" s="53" t="s">
        <v>63</v>
      </c>
      <c r="B36" s="54"/>
      <c r="C36" s="55"/>
      <c r="D36" s="78">
        <v>12069.5</v>
      </c>
      <c r="E36" s="57"/>
      <c r="F36" s="55"/>
      <c r="G36" s="78">
        <v>58716.3</v>
      </c>
      <c r="H36" s="58"/>
      <c r="I36" s="59">
        <v>-46646.8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7364.7</v>
      </c>
      <c r="D37" s="55"/>
      <c r="E37" s="55"/>
      <c r="F37" s="79">
        <v>6947.8</v>
      </c>
      <c r="G37" s="55"/>
      <c r="H37" s="67"/>
      <c r="I37" s="70">
        <v>416.89999999999964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7137.3</v>
      </c>
      <c r="D38" s="55"/>
      <c r="E38" s="55"/>
      <c r="F38" s="79">
        <v>6257</v>
      </c>
      <c r="G38" s="55"/>
      <c r="H38" s="67"/>
      <c r="I38" s="70">
        <v>880.30000000000018</v>
      </c>
      <c r="J38" s="60"/>
      <c r="K38" s="54" t="s">
        <v>69</v>
      </c>
      <c r="L38" s="54"/>
      <c r="M38" s="61"/>
      <c r="N38" s="59">
        <v>1434342.5</v>
      </c>
      <c r="O38" s="54"/>
      <c r="P38" s="61"/>
      <c r="Q38" s="59">
        <v>1326290.7</v>
      </c>
      <c r="R38" s="37"/>
      <c r="S38" s="62">
        <v>108051.80000000005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7614.5</v>
      </c>
      <c r="D40" s="55"/>
      <c r="E40" s="55"/>
      <c r="F40" s="79">
        <v>55252.3</v>
      </c>
      <c r="G40" s="55"/>
      <c r="H40" s="67"/>
      <c r="I40" s="70">
        <v>-47637.8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-10047</v>
      </c>
      <c r="D41" s="55"/>
      <c r="E41" s="84"/>
      <c r="F41" s="163">
        <v>-9740.7999999999993</v>
      </c>
      <c r="G41" s="55"/>
      <c r="H41" s="67"/>
      <c r="I41" s="70">
        <v>-306.20000000000073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2228031.19</v>
      </c>
      <c r="O42" s="54"/>
      <c r="P42" s="61"/>
      <c r="Q42" s="59">
        <v>2225592.4899999998</v>
      </c>
      <c r="R42" s="37"/>
      <c r="S42" s="62">
        <v>2438.7000000001863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902294.4</v>
      </c>
      <c r="O44" s="54"/>
      <c r="P44" s="61"/>
      <c r="Q44" s="59">
        <v>902174.1</v>
      </c>
      <c r="R44" s="37"/>
      <c r="S44" s="62">
        <v>120.30000000004657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902294.4</v>
      </c>
      <c r="N45" s="61"/>
      <c r="O45" s="67"/>
      <c r="P45" s="58">
        <v>902174.1</v>
      </c>
      <c r="Q45" s="61"/>
      <c r="R45" s="37"/>
      <c r="S45" s="68">
        <v>120.30000000004657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13286.199999999997</v>
      </c>
      <c r="E47" s="57"/>
      <c r="F47" s="55"/>
      <c r="G47" s="78">
        <v>13339.399999999996</v>
      </c>
      <c r="H47" s="58"/>
      <c r="I47" s="59">
        <v>-53.199999999998909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591971.6</v>
      </c>
      <c r="O48" s="54"/>
      <c r="P48" s="61"/>
      <c r="Q48" s="59">
        <v>591971.6</v>
      </c>
      <c r="R48" s="37"/>
      <c r="S48" s="62">
        <v>0</v>
      </c>
    </row>
    <row r="49" spans="1:19" x14ac:dyDescent="0.2">
      <c r="A49" s="53" t="s">
        <v>76</v>
      </c>
      <c r="B49" s="54"/>
      <c r="C49" s="79">
        <v>3274.9</v>
      </c>
      <c r="D49" s="55"/>
      <c r="E49" s="55"/>
      <c r="F49" s="79">
        <v>3258.2</v>
      </c>
      <c r="G49" s="55"/>
      <c r="H49" s="67"/>
      <c r="I49" s="70">
        <v>16.700000000000273</v>
      </c>
      <c r="J49" s="60"/>
      <c r="K49" s="54" t="s">
        <v>79</v>
      </c>
      <c r="L49" s="54"/>
      <c r="M49" s="58">
        <v>591971.6</v>
      </c>
      <c r="N49" s="61"/>
      <c r="O49" s="67"/>
      <c r="P49" s="58">
        <v>591971.6</v>
      </c>
      <c r="Q49" s="61"/>
      <c r="R49" s="37"/>
      <c r="S49" s="68">
        <v>0</v>
      </c>
    </row>
    <row r="50" spans="1:19" x14ac:dyDescent="0.2">
      <c r="A50" s="53" t="s">
        <v>78</v>
      </c>
      <c r="B50" s="54"/>
      <c r="C50" s="79">
        <v>7051.8</v>
      </c>
      <c r="D50" s="55"/>
      <c r="E50" s="55"/>
      <c r="F50" s="79">
        <v>6966.6</v>
      </c>
      <c r="G50" s="55"/>
      <c r="H50" s="67"/>
      <c r="I50" s="70">
        <v>85.199999999999818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-8824.1</v>
      </c>
      <c r="D52" s="55"/>
      <c r="E52" s="84"/>
      <c r="F52" s="163">
        <v>-8669</v>
      </c>
      <c r="G52" s="55"/>
      <c r="H52" s="67"/>
      <c r="I52" s="70">
        <v>-155.10000000000036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3402.5</v>
      </c>
      <c r="E55" s="57"/>
      <c r="F55" s="55"/>
      <c r="G55" s="78">
        <v>3648.2</v>
      </c>
      <c r="H55" s="58"/>
      <c r="I55" s="59">
        <v>-245.69999999999982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1981.4</v>
      </c>
      <c r="D56" s="55"/>
      <c r="E56" s="55"/>
      <c r="F56" s="79">
        <v>2145.1</v>
      </c>
      <c r="G56" s="55"/>
      <c r="H56" s="67"/>
      <c r="I56" s="70">
        <v>-163.69999999999982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1422.5</v>
      </c>
      <c r="D57" s="55"/>
      <c r="E57" s="55"/>
      <c r="F57" s="79">
        <v>1504.5</v>
      </c>
      <c r="G57" s="55"/>
      <c r="H57" s="67"/>
      <c r="I57" s="70">
        <v>-82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610952.98</v>
      </c>
      <c r="O60" s="54"/>
      <c r="P60" s="61"/>
      <c r="Q60" s="59">
        <v>610952.98</v>
      </c>
      <c r="R60" s="37"/>
      <c r="S60" s="62">
        <v>0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11654.5</v>
      </c>
      <c r="O62" s="54"/>
      <c r="P62" s="61"/>
      <c r="Q62" s="78">
        <v>9336.1</v>
      </c>
      <c r="R62" s="37"/>
      <c r="S62" s="62">
        <v>2318.3999999999996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3662373.7299999995</v>
      </c>
      <c r="E66" s="57"/>
      <c r="F66" s="55"/>
      <c r="G66" s="78">
        <v>3551883.2300000004</v>
      </c>
      <c r="H66" s="58"/>
      <c r="I66" s="59">
        <v>110490.49999999907</v>
      </c>
      <c r="J66" s="60"/>
      <c r="K66" s="54" t="s">
        <v>90</v>
      </c>
      <c r="L66" s="54"/>
      <c r="M66" s="61"/>
      <c r="N66" s="59">
        <v>3662373.69</v>
      </c>
      <c r="O66" s="54"/>
      <c r="P66" s="61"/>
      <c r="Q66" s="59">
        <v>3551883.1899999995</v>
      </c>
      <c r="R66" s="37"/>
      <c r="S66" s="62">
        <v>110490.50000000047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9567.6</v>
      </c>
      <c r="E69" s="54"/>
      <c r="F69" s="67"/>
      <c r="G69" s="59">
        <v>9127.7999999999993</v>
      </c>
      <c r="H69" s="58"/>
      <c r="I69" s="59">
        <v>439.80000000000109</v>
      </c>
      <c r="J69" s="93"/>
      <c r="K69" s="54" t="s">
        <v>93</v>
      </c>
      <c r="L69" s="54"/>
      <c r="M69" s="61"/>
      <c r="N69" s="59">
        <v>9567.6</v>
      </c>
      <c r="O69" s="54"/>
      <c r="P69" s="61"/>
      <c r="Q69" s="58">
        <v>9127.7999999999993</v>
      </c>
      <c r="R69" s="37"/>
      <c r="S69" s="62">
        <v>439.80000000000109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9567.6</v>
      </c>
      <c r="N70" s="61"/>
      <c r="O70" s="67"/>
      <c r="P70" s="58">
        <v>9127.7999999999993</v>
      </c>
      <c r="Q70" s="61"/>
      <c r="R70" s="37"/>
      <c r="S70" s="68">
        <v>439.80000000000109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178129.5</v>
      </c>
      <c r="E72" s="54"/>
      <c r="F72" s="67"/>
      <c r="G72" s="59">
        <v>163247.79999999999</v>
      </c>
      <c r="H72" s="58"/>
      <c r="I72" s="59">
        <v>14881.700000000012</v>
      </c>
      <c r="J72" s="93"/>
      <c r="K72" s="54" t="s">
        <v>96</v>
      </c>
      <c r="L72" s="54"/>
      <c r="M72" s="61"/>
      <c r="N72" s="59">
        <v>178129.5</v>
      </c>
      <c r="O72" s="54"/>
      <c r="P72" s="61"/>
      <c r="Q72" s="59">
        <v>163247.79999999999</v>
      </c>
      <c r="R72" s="37"/>
      <c r="S72" s="62">
        <v>14881.700000000012</v>
      </c>
    </row>
    <row r="73" spans="1:19" x14ac:dyDescent="0.2">
      <c r="A73" s="53" t="s">
        <v>23</v>
      </c>
      <c r="B73" s="54"/>
      <c r="C73" s="79">
        <v>178129.5</v>
      </c>
      <c r="D73" s="67"/>
      <c r="E73" s="67"/>
      <c r="F73" s="58">
        <v>163247.79999999999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4876162.7</v>
      </c>
      <c r="E75" s="54"/>
      <c r="F75" s="67"/>
      <c r="G75" s="59">
        <v>4876639.0999999996</v>
      </c>
      <c r="H75" s="58"/>
      <c r="I75" s="59">
        <v>-476.39999999944121</v>
      </c>
      <c r="J75" s="93"/>
      <c r="K75" s="54" t="s">
        <v>98</v>
      </c>
      <c r="L75" s="54"/>
      <c r="M75" s="61"/>
      <c r="N75" s="59">
        <v>4876162.7</v>
      </c>
      <c r="O75" s="54"/>
      <c r="P75" s="61"/>
      <c r="Q75" s="59">
        <v>4876639.0999999996</v>
      </c>
      <c r="R75" s="37"/>
      <c r="S75" s="62">
        <v>-476.39999999944121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7079547.5</v>
      </c>
      <c r="E77" s="54"/>
      <c r="F77" s="67"/>
      <c r="G77" s="59">
        <v>7164364.4000000004</v>
      </c>
      <c r="H77" s="58"/>
      <c r="I77" s="59">
        <v>-84816.900000000373</v>
      </c>
      <c r="J77" s="93"/>
      <c r="K77" s="54" t="s">
        <v>100</v>
      </c>
      <c r="L77" s="54"/>
      <c r="M77" s="61"/>
      <c r="N77" s="59">
        <v>7079547.5</v>
      </c>
      <c r="O77" s="54"/>
      <c r="P77" s="61"/>
      <c r="Q77" s="59">
        <v>7164364.4000000004</v>
      </c>
      <c r="R77" s="37"/>
      <c r="S77" s="62">
        <v>-84816.900000000373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12143407.300000001</v>
      </c>
      <c r="E79" s="54"/>
      <c r="F79" s="67"/>
      <c r="G79" s="59">
        <v>12213379.1</v>
      </c>
      <c r="H79" s="58"/>
      <c r="I79" s="59">
        <v>-69971.799999998882</v>
      </c>
      <c r="J79" s="93"/>
      <c r="K79" s="54" t="s">
        <v>101</v>
      </c>
      <c r="L79" s="54"/>
      <c r="M79" s="61"/>
      <c r="N79" s="59">
        <v>12143407.300000001</v>
      </c>
      <c r="O79" s="54"/>
      <c r="P79" s="61"/>
      <c r="Q79" s="59">
        <v>12213379.1</v>
      </c>
      <c r="R79" s="37"/>
      <c r="S79" s="62">
        <v>-69971.799999998882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E14" sqref="E14"/>
    </sheetView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125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42461</v>
      </c>
      <c r="D11" s="131" t="s">
        <v>4</v>
      </c>
      <c r="E11" s="132">
        <v>42490</v>
      </c>
      <c r="F11" s="126"/>
      <c r="G11" s="129" t="s">
        <v>3</v>
      </c>
      <c r="H11" s="130">
        <v>42430</v>
      </c>
      <c r="I11" s="131" t="s">
        <v>4</v>
      </c>
      <c r="J11" s="132">
        <v>42460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32931</v>
      </c>
      <c r="F14" s="1"/>
      <c r="G14" s="1"/>
      <c r="H14" s="1"/>
      <c r="I14" s="1"/>
      <c r="J14" s="146">
        <v>31713.540000000005</v>
      </c>
      <c r="K14" s="126"/>
      <c r="L14" s="146">
        <v>1217.4599999999955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31461.8</v>
      </c>
      <c r="D15" s="1"/>
      <c r="E15" s="1"/>
      <c r="F15" s="1"/>
      <c r="G15" s="1"/>
      <c r="H15" s="2">
        <v>31860.240000000002</v>
      </c>
      <c r="I15" s="1"/>
      <c r="J15" s="1"/>
      <c r="K15" s="126"/>
      <c r="L15" s="2">
        <v>-398.44000000000233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1015.4</v>
      </c>
      <c r="D16" s="1"/>
      <c r="E16" s="1"/>
      <c r="F16" s="1"/>
      <c r="G16" s="1"/>
      <c r="H16" s="2">
        <v>1000</v>
      </c>
      <c r="I16" s="1"/>
      <c r="J16" s="1"/>
      <c r="K16" s="126"/>
      <c r="L16" s="2">
        <v>15.399999999999977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2346.4</v>
      </c>
      <c r="D17" s="1"/>
      <c r="E17" s="1"/>
      <c r="F17" s="1"/>
      <c r="G17" s="1"/>
      <c r="H17" s="2">
        <v>1441.5</v>
      </c>
      <c r="I17" s="1"/>
      <c r="J17" s="1"/>
      <c r="K17" s="126"/>
      <c r="L17" s="2">
        <v>904.90000000000009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-1892.6</v>
      </c>
      <c r="D18" s="1"/>
      <c r="E18" s="1"/>
      <c r="F18" s="1"/>
      <c r="G18" s="1"/>
      <c r="H18" s="1">
        <v>-2588.1999999999998</v>
      </c>
      <c r="I18" s="1"/>
      <c r="J18" s="1"/>
      <c r="K18" s="126"/>
      <c r="L18" s="2">
        <v>695.59999999999991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3367.3999999999996</v>
      </c>
      <c r="F20" s="1"/>
      <c r="G20" s="1"/>
      <c r="H20" s="1"/>
      <c r="I20" s="1"/>
      <c r="J20" s="146">
        <v>2974.1000000000004</v>
      </c>
      <c r="K20" s="126"/>
      <c r="L20" s="146">
        <v>393.29999999999927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5093.2</v>
      </c>
      <c r="D21" s="1"/>
      <c r="E21" s="1"/>
      <c r="F21" s="1"/>
      <c r="G21" s="1"/>
      <c r="H21" s="2">
        <v>5171.7</v>
      </c>
      <c r="I21" s="1"/>
      <c r="J21" s="1"/>
      <c r="K21" s="126"/>
      <c r="L21" s="2">
        <v>-78.5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29.5</v>
      </c>
      <c r="D22" s="1"/>
      <c r="E22" s="1"/>
      <c r="F22" s="1"/>
      <c r="G22" s="1"/>
      <c r="H22" s="2">
        <v>23.6</v>
      </c>
      <c r="I22" s="1"/>
      <c r="J22" s="1"/>
      <c r="K22" s="126"/>
      <c r="L22" s="2">
        <v>5.8999999999999986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-1755.3</v>
      </c>
      <c r="D23" s="1"/>
      <c r="E23" s="1"/>
      <c r="F23" s="1"/>
      <c r="G23" s="1"/>
      <c r="H23" s="1">
        <v>-2221.1999999999998</v>
      </c>
      <c r="I23" s="1"/>
      <c r="J23" s="1"/>
      <c r="K23" s="126"/>
      <c r="L23" s="2">
        <v>465.89999999999986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29563.599999999999</v>
      </c>
      <c r="F25" s="3"/>
      <c r="G25" s="3"/>
      <c r="H25" s="3"/>
      <c r="I25" s="3"/>
      <c r="J25" s="150">
        <v>28739.440000000002</v>
      </c>
      <c r="K25" s="133"/>
      <c r="L25" s="150">
        <v>824.15999999999622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-7412.2999999999993</v>
      </c>
      <c r="F27" s="1"/>
      <c r="G27" s="1"/>
      <c r="H27" s="1"/>
      <c r="I27" s="1"/>
      <c r="J27" s="169">
        <v>-9150.4</v>
      </c>
      <c r="K27" s="126"/>
      <c r="L27" s="146">
        <v>1738.1000000000004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0</v>
      </c>
      <c r="F29" s="1"/>
      <c r="G29" s="1"/>
      <c r="H29" s="1"/>
      <c r="I29" s="1"/>
      <c r="J29" s="146">
        <v>31.2</v>
      </c>
      <c r="K29" s="126"/>
      <c r="L29" s="146">
        <v>-31.2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31.2</v>
      </c>
      <c r="I30" s="1"/>
      <c r="J30" s="1"/>
      <c r="K30" s="126"/>
      <c r="L30" s="2">
        <v>-31.2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7412.2999999999993</v>
      </c>
      <c r="F33" s="1"/>
      <c r="G33" s="1"/>
      <c r="H33" s="1"/>
      <c r="I33" s="1"/>
      <c r="J33" s="146">
        <v>9181.6</v>
      </c>
      <c r="K33" s="126"/>
      <c r="L33" s="146">
        <v>-1769.3000000000011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1402.6</v>
      </c>
      <c r="D34" s="1"/>
      <c r="E34" s="1"/>
      <c r="F34" s="1"/>
      <c r="G34" s="1"/>
      <c r="H34" s="2">
        <v>1502.3</v>
      </c>
      <c r="I34" s="1"/>
      <c r="J34" s="1"/>
      <c r="K34" s="126"/>
      <c r="L34" s="2">
        <v>-99.700000000000045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6009.7</v>
      </c>
      <c r="D35" s="1"/>
      <c r="E35" s="1"/>
      <c r="F35" s="1"/>
      <c r="G35" s="1"/>
      <c r="H35" s="1">
        <v>7679.3</v>
      </c>
      <c r="I35" s="1"/>
      <c r="J35" s="1"/>
      <c r="K35" s="126"/>
      <c r="L35" s="2">
        <v>-1669.6000000000004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22151.3</v>
      </c>
      <c r="F38" s="1"/>
      <c r="G38" s="1"/>
      <c r="H38" s="1"/>
      <c r="I38" s="1"/>
      <c r="J38" s="146">
        <v>19589.04</v>
      </c>
      <c r="K38" s="126"/>
      <c r="L38" s="146">
        <v>2562.2599999999984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18855.800000000003</v>
      </c>
      <c r="F40" s="1"/>
      <c r="G40" s="1"/>
      <c r="H40" s="1"/>
      <c r="I40" s="1"/>
      <c r="J40" s="170">
        <v>21277.1</v>
      </c>
      <c r="K40" s="126"/>
      <c r="L40" s="2">
        <v>-2421.2999999999956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18891.7</v>
      </c>
      <c r="D41" s="1"/>
      <c r="E41" s="1"/>
      <c r="F41" s="1"/>
      <c r="G41" s="1"/>
      <c r="H41" s="170">
        <v>20988.1</v>
      </c>
      <c r="I41" s="1"/>
      <c r="J41" s="1"/>
      <c r="K41" s="126"/>
      <c r="L41" s="2">
        <v>-2096.3999999999978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-40.1</v>
      </c>
      <c r="D42" s="1"/>
      <c r="E42" s="1"/>
      <c r="F42" s="1"/>
      <c r="G42" s="1"/>
      <c r="H42" s="170">
        <v>287.8</v>
      </c>
      <c r="I42" s="1"/>
      <c r="J42" s="1"/>
      <c r="K42" s="126"/>
      <c r="L42" s="2">
        <v>-327.90000000000003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4.2</v>
      </c>
      <c r="D43" s="1"/>
      <c r="E43" s="1"/>
      <c r="F43" s="1"/>
      <c r="G43" s="1"/>
      <c r="H43" s="171">
        <v>1.2</v>
      </c>
      <c r="I43" s="1"/>
      <c r="J43" s="1"/>
      <c r="K43" s="126"/>
      <c r="L43" s="2">
        <v>3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138.6</v>
      </c>
      <c r="F45" s="1"/>
      <c r="G45" s="1"/>
      <c r="H45" s="1"/>
      <c r="I45" s="1"/>
      <c r="J45" s="146">
        <v>138.80000000000001</v>
      </c>
      <c r="K45" s="126"/>
      <c r="L45" s="146">
        <v>-0.20000000000001705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109.9</v>
      </c>
      <c r="F47" s="1"/>
      <c r="G47" s="1"/>
      <c r="H47" s="1"/>
      <c r="I47" s="1"/>
      <c r="J47" s="146">
        <v>111.4</v>
      </c>
      <c r="K47" s="126"/>
      <c r="L47" s="146">
        <v>-1.5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3046.9999999999964</v>
      </c>
      <c r="F49" s="3"/>
      <c r="G49" s="3"/>
      <c r="H49" s="3"/>
      <c r="I49" s="3"/>
      <c r="J49" s="150">
        <v>-1938.2599999999977</v>
      </c>
      <c r="K49" s="133"/>
      <c r="L49" s="150">
        <v>4985.2599999999939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1630.4</v>
      </c>
      <c r="F51" s="1"/>
      <c r="G51" s="1"/>
      <c r="H51" s="1"/>
      <c r="I51" s="1"/>
      <c r="J51" s="146">
        <v>4377.7</v>
      </c>
      <c r="K51" s="126"/>
      <c r="L51" s="146">
        <v>-2747.2999999999997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1630.4</v>
      </c>
      <c r="D52" s="1"/>
      <c r="E52" s="1"/>
      <c r="F52" s="1"/>
      <c r="G52" s="1"/>
      <c r="H52" s="1">
        <v>4377.7</v>
      </c>
      <c r="I52" s="1"/>
      <c r="J52" s="1"/>
      <c r="K52" s="126"/>
      <c r="L52" s="2">
        <v>-2747.2999999999997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675</v>
      </c>
      <c r="F54" s="1"/>
      <c r="G54" s="1"/>
      <c r="H54" s="1"/>
      <c r="I54" s="1"/>
      <c r="J54" s="146">
        <v>121</v>
      </c>
      <c r="K54" s="126"/>
      <c r="L54" s="146">
        <v>554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675</v>
      </c>
      <c r="D55" s="1"/>
      <c r="E55" s="1"/>
      <c r="F55" s="1"/>
      <c r="G55" s="1"/>
      <c r="H55" s="1">
        <v>121</v>
      </c>
      <c r="I55" s="1"/>
      <c r="J55" s="1"/>
      <c r="K55" s="126"/>
      <c r="L55" s="2">
        <v>554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955.40000000000009</v>
      </c>
      <c r="F57" s="3"/>
      <c r="G57" s="3"/>
      <c r="H57" s="1"/>
      <c r="I57" s="1"/>
      <c r="J57" s="150">
        <v>4256.7</v>
      </c>
      <c r="K57" s="133"/>
      <c r="L57" s="150">
        <v>-3301.2999999999997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4002.3999999999965</v>
      </c>
      <c r="F61" s="3"/>
      <c r="G61" s="3"/>
      <c r="H61" s="1"/>
      <c r="I61" s="1"/>
      <c r="J61" s="150">
        <v>2318.4400000000023</v>
      </c>
      <c r="K61" s="133"/>
      <c r="L61" s="150">
        <v>1683.9599999999941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58" transitionEvaluation="1">
    <pageSetUpPr fitToPage="1"/>
  </sheetPr>
  <dimension ref="A1:S159"/>
  <sheetViews>
    <sheetView showGridLines="0" topLeftCell="C58" zoomScale="75" workbookViewId="0">
      <selection activeCell="S77" sqref="S77"/>
    </sheetView>
  </sheetViews>
  <sheetFormatPr baseColWidth="10" defaultColWidth="12.6640625" defaultRowHeight="15" x14ac:dyDescent="0.2"/>
  <cols>
    <col min="1" max="1" width="44.6640625" style="24" customWidth="1"/>
    <col min="2" max="2" width="7.88671875" style="24" customWidth="1"/>
    <col min="3" max="3" width="10.21875" style="24" customWidth="1"/>
    <col min="4" max="4" width="10.33203125" style="24" bestFit="1" customWidth="1"/>
    <col min="5" max="5" width="5" style="24" customWidth="1"/>
    <col min="6" max="6" width="10.33203125" style="24" customWidth="1"/>
    <col min="7" max="7" width="11.21875" style="24" customWidth="1"/>
    <col min="8" max="8" width="1.88671875" style="24" customWidth="1"/>
    <col min="9" max="9" width="11.21875" style="24" customWidth="1"/>
    <col min="10" max="10" width="1.21875" style="24" customWidth="1"/>
    <col min="11" max="11" width="43.6640625" style="24" customWidth="1"/>
    <col min="12" max="12" width="1.88671875" style="24" customWidth="1"/>
    <col min="13" max="14" width="10" style="24" customWidth="1"/>
    <col min="15" max="15" width="3.44140625" style="24" customWidth="1"/>
    <col min="16" max="16" width="16.44140625" style="24" bestFit="1" customWidth="1"/>
    <col min="17" max="17" width="10.33203125" style="24" customWidth="1"/>
    <col min="18" max="18" width="1.88671875" style="24" customWidth="1"/>
    <col min="19" max="19" width="12.5546875" style="24" customWidth="1"/>
    <col min="20" max="20" width="7.5546875" style="24" customWidth="1"/>
    <col min="21" max="21" width="5.77734375" style="24" customWidth="1"/>
    <col min="22" max="22" width="6.6640625" style="24" customWidth="1"/>
    <col min="23" max="16384" width="12.6640625" style="24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5"/>
      <c r="H1" s="195"/>
      <c r="I1" s="195"/>
      <c r="J1" s="195"/>
      <c r="K1" s="174"/>
      <c r="L1" s="6"/>
      <c r="M1" s="6"/>
      <c r="N1" s="6"/>
      <c r="O1" s="6"/>
      <c r="P1" s="6"/>
      <c r="Q1" s="6"/>
      <c r="R1" s="6"/>
      <c r="S1" s="6"/>
    </row>
    <row r="2" spans="1:19" s="11" customFormat="1" ht="23.25" x14ac:dyDescent="0.35">
      <c r="A2" s="198" t="s">
        <v>102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1" customFormat="1" ht="23.25" x14ac:dyDescent="0.35">
      <c r="A3" s="198" t="s">
        <v>125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1" customFormat="1" x14ac:dyDescent="0.2">
      <c r="A4" s="12"/>
      <c r="B4" s="13"/>
      <c r="C4" s="14"/>
      <c r="D4" s="14"/>
      <c r="E4" s="14"/>
      <c r="F4" s="14"/>
      <c r="G4" s="14"/>
      <c r="H4" s="14"/>
      <c r="I4" s="14"/>
      <c r="J4" s="12"/>
      <c r="K4" s="12"/>
      <c r="L4" s="15"/>
      <c r="M4" s="196"/>
      <c r="N4" s="196"/>
      <c r="S4" s="14"/>
    </row>
    <row r="5" spans="1:19" s="18" customFormat="1" ht="18" customHeight="1" x14ac:dyDescent="0.2">
      <c r="A5" s="16"/>
      <c r="B5" s="16"/>
      <c r="C5" s="17"/>
      <c r="D5" s="17"/>
      <c r="E5" s="17"/>
      <c r="F5" s="17"/>
      <c r="G5" s="17"/>
      <c r="H5" s="17"/>
      <c r="I5" s="17"/>
      <c r="L5" s="10"/>
    </row>
    <row r="6" spans="1:19" s="18" customFormat="1" ht="9.7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L6" s="10"/>
    </row>
    <row r="7" spans="1:19" ht="13.5" customHeight="1" thickBot="1" x14ac:dyDescent="0.25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3"/>
      <c r="S7" s="21" t="s">
        <v>34</v>
      </c>
    </row>
    <row r="8" spans="1:19" ht="15.75" thickTop="1" x14ac:dyDescent="0.2">
      <c r="A8" s="25" t="s">
        <v>35</v>
      </c>
      <c r="B8" s="26"/>
      <c r="C8" s="27"/>
      <c r="D8" s="27"/>
      <c r="E8" s="27"/>
      <c r="F8" s="27"/>
      <c r="G8" s="27"/>
      <c r="H8" s="27"/>
      <c r="I8" s="27"/>
      <c r="J8" s="28"/>
      <c r="K8" s="26" t="s">
        <v>36</v>
      </c>
      <c r="L8" s="26"/>
      <c r="M8" s="27"/>
      <c r="N8" s="27"/>
      <c r="O8" s="27"/>
      <c r="P8" s="27"/>
      <c r="Q8" s="27"/>
      <c r="R8" s="29"/>
      <c r="S8" s="30"/>
    </row>
    <row r="9" spans="1:19" x14ac:dyDescent="0.2">
      <c r="A9" s="31"/>
      <c r="B9" s="32"/>
      <c r="C9" s="33" t="s">
        <v>126</v>
      </c>
      <c r="D9" s="34"/>
      <c r="E9" s="32"/>
      <c r="F9" s="33" t="s">
        <v>124</v>
      </c>
      <c r="G9" s="34"/>
      <c r="H9" s="32"/>
      <c r="I9" s="35" t="s">
        <v>103</v>
      </c>
      <c r="J9" s="36"/>
      <c r="K9" s="32"/>
      <c r="L9" s="32"/>
      <c r="M9" s="33" t="s">
        <v>126</v>
      </c>
      <c r="N9" s="32"/>
      <c r="O9" s="32"/>
      <c r="P9" s="33" t="s">
        <v>124</v>
      </c>
      <c r="Q9" s="34"/>
      <c r="R9" s="37"/>
      <c r="S9" s="38" t="s">
        <v>103</v>
      </c>
    </row>
    <row r="10" spans="1:19" s="48" customFormat="1" ht="15.75" thickBot="1" x14ac:dyDescent="0.3">
      <c r="A10" s="39"/>
      <c r="B10" s="40"/>
      <c r="C10" s="197" t="s">
        <v>5</v>
      </c>
      <c r="D10" s="197"/>
      <c r="E10" s="41"/>
      <c r="F10" s="175" t="s">
        <v>5</v>
      </c>
      <c r="G10" s="43"/>
      <c r="H10" s="43"/>
      <c r="I10" s="43"/>
      <c r="J10" s="44"/>
      <c r="K10" s="40"/>
      <c r="L10" s="40"/>
      <c r="M10" s="197" t="s">
        <v>5</v>
      </c>
      <c r="N10" s="197"/>
      <c r="O10" s="41"/>
      <c r="P10" s="45" t="s">
        <v>5</v>
      </c>
      <c r="Q10" s="41"/>
      <c r="R10" s="46"/>
      <c r="S10" s="47"/>
    </row>
    <row r="11" spans="1:19" ht="8.25" customHeight="1" thickTop="1" x14ac:dyDescent="0.2">
      <c r="A11" s="31"/>
      <c r="B11" s="32"/>
      <c r="C11" s="32"/>
      <c r="D11" s="32"/>
      <c r="E11" s="32"/>
      <c r="F11" s="32"/>
      <c r="G11" s="32"/>
      <c r="H11" s="32"/>
      <c r="I11" s="49"/>
      <c r="J11" s="50"/>
      <c r="K11" s="32"/>
      <c r="L11" s="32"/>
      <c r="M11" s="32"/>
      <c r="N11" s="32"/>
      <c r="O11" s="32"/>
      <c r="P11" s="32"/>
      <c r="Q11" s="51"/>
      <c r="R11" s="37"/>
      <c r="S11" s="52"/>
    </row>
    <row r="12" spans="1:19" x14ac:dyDescent="0.2">
      <c r="A12" s="53" t="s">
        <v>37</v>
      </c>
      <c r="B12" s="54"/>
      <c r="C12" s="55"/>
      <c r="D12" s="56">
        <v>261420.5</v>
      </c>
      <c r="E12" s="57"/>
      <c r="F12" s="55"/>
      <c r="G12" s="56">
        <v>152694.20000000001</v>
      </c>
      <c r="H12" s="58"/>
      <c r="I12" s="59">
        <v>108726.29999999999</v>
      </c>
      <c r="J12" s="60"/>
      <c r="K12" s="54" t="s">
        <v>38</v>
      </c>
      <c r="L12" s="54"/>
      <c r="M12" s="61"/>
      <c r="N12" s="59">
        <v>141191.4</v>
      </c>
      <c r="O12" s="54"/>
      <c r="P12" s="61"/>
      <c r="Q12" s="59">
        <v>140839.20000000001</v>
      </c>
      <c r="R12" s="37"/>
      <c r="S12" s="62">
        <v>352.19999999998254</v>
      </c>
    </row>
    <row r="13" spans="1:19" x14ac:dyDescent="0.2">
      <c r="A13" s="63" t="s">
        <v>39</v>
      </c>
      <c r="B13" s="64"/>
      <c r="C13" s="55"/>
      <c r="D13" s="165">
        <v>-59.4</v>
      </c>
      <c r="E13" s="65"/>
      <c r="F13" s="55"/>
      <c r="G13" s="162">
        <v>-55.1</v>
      </c>
      <c r="H13" s="66"/>
      <c r="I13" s="59">
        <v>-4.2999999999999972</v>
      </c>
      <c r="J13" s="60"/>
      <c r="K13" s="54" t="s">
        <v>43</v>
      </c>
      <c r="L13" s="54"/>
      <c r="M13" s="58">
        <v>141191.4</v>
      </c>
      <c r="N13" s="61"/>
      <c r="O13" s="67"/>
      <c r="P13" s="58">
        <v>140839.20000000001</v>
      </c>
      <c r="Q13" s="61"/>
      <c r="R13" s="37"/>
      <c r="S13" s="68">
        <v>352.19999999998254</v>
      </c>
    </row>
    <row r="14" spans="1:19" x14ac:dyDescent="0.2">
      <c r="A14" s="69"/>
      <c r="B14" s="67"/>
      <c r="C14" s="55"/>
      <c r="D14" s="55"/>
      <c r="E14" s="55"/>
      <c r="F14" s="55"/>
      <c r="G14" s="55"/>
      <c r="H14" s="67"/>
      <c r="I14" s="70"/>
      <c r="J14" s="60"/>
      <c r="K14" s="54"/>
      <c r="L14" s="54"/>
      <c r="M14" s="71"/>
      <c r="N14" s="61"/>
      <c r="O14" s="67"/>
      <c r="P14" s="71"/>
      <c r="Q14" s="61"/>
      <c r="R14" s="37"/>
      <c r="S14" s="68"/>
    </row>
    <row r="15" spans="1:19" x14ac:dyDescent="0.2">
      <c r="A15" s="72" t="s">
        <v>40</v>
      </c>
      <c r="B15" s="73"/>
      <c r="C15" s="74"/>
      <c r="D15" s="75">
        <v>0</v>
      </c>
      <c r="E15" s="57"/>
      <c r="F15" s="74"/>
      <c r="G15" s="75">
        <v>0</v>
      </c>
      <c r="H15" s="76"/>
      <c r="I15" s="76">
        <v>0</v>
      </c>
      <c r="J15" s="77"/>
      <c r="K15" s="54" t="s">
        <v>46</v>
      </c>
      <c r="L15" s="54"/>
      <c r="M15" s="61"/>
      <c r="N15" s="59">
        <v>804240.4</v>
      </c>
      <c r="O15" s="54"/>
      <c r="P15" s="61"/>
      <c r="Q15" s="59">
        <v>812724.5</v>
      </c>
      <c r="R15" s="37"/>
      <c r="S15" s="62">
        <v>-8484.0999999999767</v>
      </c>
    </row>
    <row r="16" spans="1:19" x14ac:dyDescent="0.2">
      <c r="A16" s="69"/>
      <c r="B16" s="67"/>
      <c r="C16" s="55"/>
      <c r="D16" s="55"/>
      <c r="E16" s="55"/>
      <c r="F16" s="55"/>
      <c r="G16" s="55"/>
      <c r="H16" s="67"/>
      <c r="I16" s="70"/>
      <c r="J16" s="60"/>
      <c r="K16" s="54" t="s">
        <v>47</v>
      </c>
      <c r="L16" s="54"/>
      <c r="M16" s="58">
        <v>804240.4</v>
      </c>
      <c r="N16" s="61"/>
      <c r="O16" s="67"/>
      <c r="P16" s="58">
        <v>812724.5</v>
      </c>
      <c r="Q16" s="61"/>
      <c r="R16" s="37"/>
      <c r="S16" s="68">
        <v>-8484.0999999999767</v>
      </c>
    </row>
    <row r="17" spans="1:19" x14ac:dyDescent="0.2">
      <c r="A17" s="53" t="s">
        <v>41</v>
      </c>
      <c r="B17" s="54"/>
      <c r="C17" s="55"/>
      <c r="D17" s="78">
        <v>149200</v>
      </c>
      <c r="E17" s="57"/>
      <c r="F17" s="55"/>
      <c r="G17" s="78">
        <v>149163.70000000001</v>
      </c>
      <c r="H17" s="58"/>
      <c r="I17" s="59">
        <v>36.299999999988358</v>
      </c>
      <c r="J17" s="60"/>
      <c r="K17" s="67"/>
      <c r="L17" s="67"/>
      <c r="M17" s="61"/>
      <c r="N17" s="61"/>
      <c r="O17" s="67"/>
      <c r="P17" s="61"/>
      <c r="Q17" s="61"/>
      <c r="R17" s="37"/>
      <c r="S17" s="68"/>
    </row>
    <row r="18" spans="1:19" x14ac:dyDescent="0.2">
      <c r="A18" s="53" t="s">
        <v>42</v>
      </c>
      <c r="B18" s="54"/>
      <c r="C18" s="79">
        <v>149200</v>
      </c>
      <c r="D18" s="55"/>
      <c r="E18" s="55"/>
      <c r="F18" s="79">
        <v>149163.70000000001</v>
      </c>
      <c r="G18" s="55"/>
      <c r="H18" s="67"/>
      <c r="I18" s="70">
        <v>36.299999999988358</v>
      </c>
      <c r="J18" s="60"/>
      <c r="K18" s="54" t="s">
        <v>50</v>
      </c>
      <c r="L18" s="54"/>
      <c r="M18" s="61"/>
      <c r="N18" s="59">
        <v>17036.7</v>
      </c>
      <c r="O18" s="54"/>
      <c r="P18" s="61"/>
      <c r="Q18" s="59">
        <v>41613</v>
      </c>
      <c r="R18" s="37"/>
      <c r="S18" s="62">
        <v>-24576.3</v>
      </c>
    </row>
    <row r="19" spans="1:19" x14ac:dyDescent="0.2">
      <c r="A19" s="69"/>
      <c r="B19" s="67"/>
      <c r="C19" s="55"/>
      <c r="D19" s="55"/>
      <c r="E19" s="55"/>
      <c r="F19" s="55"/>
      <c r="G19" s="55"/>
      <c r="H19" s="67"/>
      <c r="I19" s="70"/>
      <c r="J19" s="60"/>
      <c r="K19" s="54" t="s">
        <v>52</v>
      </c>
      <c r="L19" s="54"/>
      <c r="M19" s="58">
        <v>2833</v>
      </c>
      <c r="N19" s="61"/>
      <c r="O19" s="67"/>
      <c r="P19" s="58">
        <v>27959.8</v>
      </c>
      <c r="Q19" s="61"/>
      <c r="R19" s="37"/>
      <c r="S19" s="68">
        <v>-25126.799999999999</v>
      </c>
    </row>
    <row r="20" spans="1:19" x14ac:dyDescent="0.2">
      <c r="A20" s="53" t="s">
        <v>107</v>
      </c>
      <c r="B20" s="54"/>
      <c r="C20" s="55"/>
      <c r="D20" s="78">
        <v>3287250.3</v>
      </c>
      <c r="E20" s="57"/>
      <c r="F20" s="55"/>
      <c r="G20" s="78">
        <v>3321998.0999999996</v>
      </c>
      <c r="H20" s="58"/>
      <c r="I20" s="59">
        <v>-34747.799999999814</v>
      </c>
      <c r="J20" s="60"/>
      <c r="K20" s="54" t="s">
        <v>54</v>
      </c>
      <c r="L20" s="54"/>
      <c r="M20" s="58">
        <v>0</v>
      </c>
      <c r="N20" s="61"/>
      <c r="O20" s="67"/>
      <c r="P20" s="58">
        <v>0</v>
      </c>
      <c r="Q20" s="61"/>
      <c r="R20" s="37"/>
      <c r="S20" s="68">
        <v>0</v>
      </c>
    </row>
    <row r="21" spans="1:19" x14ac:dyDescent="0.2">
      <c r="A21" s="53"/>
      <c r="B21" s="54"/>
      <c r="C21" s="55"/>
      <c r="D21" s="55"/>
      <c r="E21" s="55"/>
      <c r="F21" s="55"/>
      <c r="G21" s="55"/>
      <c r="H21" s="67"/>
      <c r="I21" s="70"/>
      <c r="J21" s="60"/>
      <c r="K21" s="54" t="s">
        <v>56</v>
      </c>
      <c r="L21" s="54"/>
      <c r="M21" s="58">
        <v>14203.7</v>
      </c>
      <c r="N21" s="61"/>
      <c r="O21" s="67"/>
      <c r="P21" s="58">
        <v>13653.2</v>
      </c>
      <c r="Q21" s="61"/>
      <c r="R21" s="37"/>
      <c r="S21" s="68">
        <v>550.5</v>
      </c>
    </row>
    <row r="22" spans="1:19" x14ac:dyDescent="0.2">
      <c r="A22" s="53" t="s">
        <v>106</v>
      </c>
      <c r="B22" s="54"/>
      <c r="C22" s="79">
        <v>3287250.3</v>
      </c>
      <c r="D22" s="55"/>
      <c r="E22" s="55"/>
      <c r="F22" s="79">
        <v>3321998.0999999996</v>
      </c>
      <c r="G22" s="55"/>
      <c r="H22" s="67"/>
      <c r="I22" s="70">
        <v>-34747.799999999814</v>
      </c>
      <c r="J22" s="60"/>
      <c r="K22" s="67"/>
      <c r="L22" s="67"/>
      <c r="M22" s="61"/>
      <c r="N22" s="61"/>
      <c r="O22" s="67"/>
      <c r="P22" s="61"/>
      <c r="Q22" s="61"/>
      <c r="R22" s="37"/>
      <c r="S22" s="68"/>
    </row>
    <row r="23" spans="1:19" x14ac:dyDescent="0.2">
      <c r="A23" s="53" t="s">
        <v>48</v>
      </c>
      <c r="B23" s="54"/>
      <c r="C23" s="79">
        <v>3581028.5</v>
      </c>
      <c r="D23" s="55"/>
      <c r="E23" s="55"/>
      <c r="F23" s="79">
        <v>3607653.9</v>
      </c>
      <c r="G23" s="55"/>
      <c r="H23" s="67"/>
      <c r="I23" s="70">
        <v>-26625.399999999907</v>
      </c>
      <c r="J23" s="60"/>
      <c r="K23" s="54" t="s">
        <v>57</v>
      </c>
      <c r="L23" s="54"/>
      <c r="M23" s="61"/>
      <c r="N23" s="59">
        <v>2011.3</v>
      </c>
      <c r="O23" s="54"/>
      <c r="P23" s="61"/>
      <c r="Q23" s="59">
        <v>2010.9</v>
      </c>
      <c r="R23" s="37"/>
      <c r="S23" s="62">
        <v>0.39999999999986358</v>
      </c>
    </row>
    <row r="24" spans="1:19" x14ac:dyDescent="0.2">
      <c r="A24" s="53" t="s">
        <v>49</v>
      </c>
      <c r="B24" s="54"/>
      <c r="C24" s="79">
        <v>98687.8</v>
      </c>
      <c r="D24" s="55"/>
      <c r="E24" s="55"/>
      <c r="F24" s="79">
        <v>114615.5</v>
      </c>
      <c r="G24" s="55"/>
      <c r="H24" s="67"/>
      <c r="I24" s="70">
        <v>-15927.699999999997</v>
      </c>
      <c r="J24" s="60"/>
      <c r="K24" s="67"/>
      <c r="L24" s="67"/>
      <c r="M24" s="61"/>
      <c r="N24" s="61"/>
      <c r="O24" s="67"/>
      <c r="P24" s="61"/>
      <c r="Q24" s="61"/>
      <c r="R24" s="37"/>
      <c r="S24" s="68"/>
    </row>
    <row r="25" spans="1:19" x14ac:dyDescent="0.2">
      <c r="A25" s="53" t="s">
        <v>51</v>
      </c>
      <c r="B25" s="54"/>
      <c r="C25" s="79">
        <v>58640.5</v>
      </c>
      <c r="D25" s="55"/>
      <c r="E25" s="55"/>
      <c r="F25" s="79">
        <v>46275.4</v>
      </c>
      <c r="G25" s="55"/>
      <c r="H25" s="67"/>
      <c r="I25" s="70">
        <v>12365.099999999999</v>
      </c>
      <c r="J25" s="60"/>
      <c r="K25" s="54" t="s">
        <v>58</v>
      </c>
      <c r="L25" s="54"/>
      <c r="M25" s="61"/>
      <c r="N25" s="59">
        <v>528948.4</v>
      </c>
      <c r="O25" s="54"/>
      <c r="P25" s="61"/>
      <c r="Q25" s="59">
        <v>428813.1</v>
      </c>
      <c r="R25" s="37"/>
      <c r="S25" s="62">
        <v>100135.30000000005</v>
      </c>
    </row>
    <row r="26" spans="1:19" x14ac:dyDescent="0.2">
      <c r="A26" s="53" t="s">
        <v>53</v>
      </c>
      <c r="B26" s="54"/>
      <c r="C26" s="79">
        <v>78297.399999999994</v>
      </c>
      <c r="D26" s="55"/>
      <c r="E26" s="55"/>
      <c r="F26" s="79">
        <v>69047</v>
      </c>
      <c r="G26" s="55"/>
      <c r="H26" s="67"/>
      <c r="I26" s="70">
        <v>9250.3999999999942</v>
      </c>
      <c r="J26" s="60"/>
      <c r="K26" s="54" t="s">
        <v>59</v>
      </c>
      <c r="L26" s="54"/>
      <c r="M26" s="58">
        <v>954.2</v>
      </c>
      <c r="N26" s="61"/>
      <c r="O26" s="67"/>
      <c r="P26" s="58">
        <v>1059.9000000000001</v>
      </c>
      <c r="Q26" s="61"/>
      <c r="R26" s="37"/>
      <c r="S26" s="68">
        <v>-105.70000000000005</v>
      </c>
    </row>
    <row r="27" spans="1:19" x14ac:dyDescent="0.2">
      <c r="A27" s="53" t="s">
        <v>55</v>
      </c>
      <c r="B27" s="54"/>
      <c r="C27" s="79">
        <v>79140.600000000006</v>
      </c>
      <c r="D27" s="55"/>
      <c r="E27" s="55"/>
      <c r="F27" s="79">
        <v>74030.399999999994</v>
      </c>
      <c r="G27" s="55"/>
      <c r="H27" s="67"/>
      <c r="I27" s="70">
        <v>5110.2000000000116</v>
      </c>
      <c r="J27" s="60"/>
      <c r="K27" s="54" t="s">
        <v>60</v>
      </c>
      <c r="L27" s="54"/>
      <c r="M27" s="58">
        <v>335202.8</v>
      </c>
      <c r="N27" s="61"/>
      <c r="O27" s="67"/>
      <c r="P27" s="58">
        <v>234921.3</v>
      </c>
      <c r="Q27" s="61"/>
      <c r="R27" s="37"/>
      <c r="S27" s="68">
        <v>100281.5</v>
      </c>
    </row>
    <row r="28" spans="1:19" x14ac:dyDescent="0.2">
      <c r="A28" s="53" t="s">
        <v>45</v>
      </c>
      <c r="B28" s="54"/>
      <c r="C28" s="164">
        <v>-608544.5</v>
      </c>
      <c r="D28" s="55"/>
      <c r="E28" s="55"/>
      <c r="F28" s="163">
        <v>-589624.1</v>
      </c>
      <c r="G28" s="55"/>
      <c r="H28" s="67"/>
      <c r="I28" s="70">
        <v>-18920.400000000023</v>
      </c>
      <c r="J28" s="60"/>
      <c r="K28" s="54" t="s">
        <v>43</v>
      </c>
      <c r="L28" s="54"/>
      <c r="M28" s="58">
        <v>192791.4</v>
      </c>
      <c r="N28" s="61"/>
      <c r="O28" s="67"/>
      <c r="P28" s="58">
        <v>192831.9</v>
      </c>
      <c r="Q28" s="61"/>
      <c r="R28" s="37"/>
      <c r="S28" s="68">
        <v>-40.5</v>
      </c>
    </row>
    <row r="29" spans="1:19" x14ac:dyDescent="0.2">
      <c r="A29" s="53"/>
      <c r="B29" s="54"/>
      <c r="C29" s="55"/>
      <c r="D29" s="55"/>
      <c r="E29" s="55"/>
      <c r="F29" s="55"/>
      <c r="G29" s="55"/>
      <c r="H29" s="67"/>
      <c r="I29" s="70"/>
      <c r="J29" s="60"/>
      <c r="K29" s="67"/>
      <c r="L29" s="67"/>
      <c r="M29" s="61"/>
      <c r="N29" s="61"/>
      <c r="O29" s="67"/>
      <c r="P29" s="61"/>
      <c r="Q29" s="61"/>
      <c r="R29" s="37"/>
      <c r="S29" s="68"/>
    </row>
    <row r="30" spans="1:19" x14ac:dyDescent="0.2">
      <c r="A30" s="80" t="s">
        <v>105</v>
      </c>
      <c r="B30" s="81"/>
      <c r="C30" s="79">
        <v>0</v>
      </c>
      <c r="D30" s="55"/>
      <c r="E30" s="55"/>
      <c r="F30" s="79">
        <v>0</v>
      </c>
      <c r="G30" s="55"/>
      <c r="H30" s="67"/>
      <c r="I30" s="70">
        <v>0</v>
      </c>
      <c r="J30" s="60"/>
      <c r="K30" s="54" t="s">
        <v>62</v>
      </c>
      <c r="L30" s="54"/>
      <c r="M30" s="61"/>
      <c r="N30" s="59">
        <v>8771.4</v>
      </c>
      <c r="O30" s="54"/>
      <c r="P30" s="61"/>
      <c r="Q30" s="59">
        <v>8341.7999999999993</v>
      </c>
      <c r="R30" s="37"/>
      <c r="S30" s="62">
        <v>429.60000000000036</v>
      </c>
    </row>
    <row r="31" spans="1:19" x14ac:dyDescent="0.2">
      <c r="A31" s="80" t="s">
        <v>48</v>
      </c>
      <c r="B31" s="81"/>
      <c r="C31" s="79">
        <v>0</v>
      </c>
      <c r="D31" s="55"/>
      <c r="E31" s="55"/>
      <c r="F31" s="79">
        <v>0</v>
      </c>
      <c r="G31" s="55"/>
      <c r="H31" s="67"/>
      <c r="I31" s="70">
        <v>0</v>
      </c>
      <c r="J31" s="60"/>
      <c r="K31" s="54" t="s">
        <v>64</v>
      </c>
      <c r="L31" s="54"/>
      <c r="M31" s="58">
        <v>1146</v>
      </c>
      <c r="N31" s="61"/>
      <c r="O31" s="67"/>
      <c r="P31" s="58">
        <v>851.1</v>
      </c>
      <c r="Q31" s="61"/>
      <c r="R31" s="37"/>
      <c r="S31" s="68">
        <v>294.89999999999998</v>
      </c>
    </row>
    <row r="32" spans="1:19" x14ac:dyDescent="0.2">
      <c r="A32" s="80" t="s">
        <v>45</v>
      </c>
      <c r="B32" s="81"/>
      <c r="C32" s="163">
        <v>0</v>
      </c>
      <c r="D32" s="55"/>
      <c r="E32" s="82"/>
      <c r="F32" s="163">
        <v>0</v>
      </c>
      <c r="G32" s="55"/>
      <c r="H32" s="67"/>
      <c r="I32" s="70">
        <v>0</v>
      </c>
      <c r="J32" s="60"/>
      <c r="K32" s="54" t="s">
        <v>66</v>
      </c>
      <c r="L32" s="54"/>
      <c r="M32" s="58">
        <v>948.2</v>
      </c>
      <c r="N32" s="61"/>
      <c r="O32" s="67"/>
      <c r="P32" s="58">
        <v>833.8</v>
      </c>
      <c r="Q32" s="61"/>
      <c r="R32" s="37"/>
      <c r="S32" s="68">
        <v>114.40000000000009</v>
      </c>
    </row>
    <row r="33" spans="1:19" x14ac:dyDescent="0.2">
      <c r="A33" s="53"/>
      <c r="B33" s="54"/>
      <c r="C33" s="55"/>
      <c r="D33" s="55"/>
      <c r="E33" s="55"/>
      <c r="F33" s="55"/>
      <c r="G33" s="55"/>
      <c r="H33" s="67"/>
      <c r="I33" s="70"/>
      <c r="J33" s="60"/>
      <c r="K33" s="54" t="s">
        <v>43</v>
      </c>
      <c r="L33" s="54"/>
      <c r="M33" s="58">
        <v>6677.2</v>
      </c>
      <c r="N33" s="61"/>
      <c r="O33" s="67"/>
      <c r="P33" s="58">
        <v>6656.9</v>
      </c>
      <c r="Q33" s="61"/>
      <c r="R33" s="37"/>
      <c r="S33" s="68">
        <v>20.300000000000182</v>
      </c>
    </row>
    <row r="34" spans="1:19" x14ac:dyDescent="0.2">
      <c r="A34" s="53" t="s">
        <v>61</v>
      </c>
      <c r="B34" s="54"/>
      <c r="C34" s="163">
        <v>0</v>
      </c>
      <c r="E34" s="65"/>
      <c r="F34" s="163">
        <v>0</v>
      </c>
      <c r="H34" s="66"/>
      <c r="I34" s="59">
        <v>0</v>
      </c>
      <c r="J34" s="60"/>
      <c r="K34" s="83"/>
      <c r="L34" s="54"/>
      <c r="M34" s="61"/>
      <c r="N34" s="61"/>
      <c r="O34" s="54"/>
      <c r="P34" s="61"/>
      <c r="Q34" s="61"/>
      <c r="R34" s="37"/>
      <c r="S34" s="68"/>
    </row>
    <row r="35" spans="1:19" x14ac:dyDescent="0.2">
      <c r="A35" s="53"/>
      <c r="B35" s="54"/>
      <c r="C35" s="55"/>
      <c r="D35" s="55"/>
      <c r="E35" s="55"/>
      <c r="F35" s="55"/>
      <c r="G35" s="55"/>
      <c r="H35" s="67"/>
      <c r="I35" s="70"/>
      <c r="J35" s="60"/>
      <c r="K35" s="54" t="s">
        <v>67</v>
      </c>
      <c r="L35" s="54"/>
      <c r="M35" s="61"/>
      <c r="N35" s="59">
        <v>1502199.6</v>
      </c>
      <c r="O35" s="54"/>
      <c r="P35" s="61"/>
      <c r="Q35" s="59">
        <v>1434342.5</v>
      </c>
      <c r="R35" s="37"/>
      <c r="S35" s="62">
        <v>67857.100000000093</v>
      </c>
    </row>
    <row r="36" spans="1:19" ht="13.5" customHeight="1" x14ac:dyDescent="0.2">
      <c r="A36" s="53" t="s">
        <v>63</v>
      </c>
      <c r="B36" s="54"/>
      <c r="C36" s="55"/>
      <c r="D36" s="78">
        <v>10214.469999999998</v>
      </c>
      <c r="E36" s="57"/>
      <c r="F36" s="55"/>
      <c r="G36" s="78">
        <v>12069.5</v>
      </c>
      <c r="H36" s="58"/>
      <c r="I36" s="59">
        <v>-1855.0300000000025</v>
      </c>
      <c r="J36" s="60"/>
      <c r="K36" s="67"/>
      <c r="L36" s="67"/>
      <c r="M36" s="61"/>
      <c r="N36" s="61"/>
      <c r="O36" s="67"/>
      <c r="P36" s="61"/>
      <c r="Q36" s="61"/>
      <c r="R36" s="37"/>
      <c r="S36" s="68"/>
    </row>
    <row r="37" spans="1:19" x14ac:dyDescent="0.2">
      <c r="A37" s="53" t="s">
        <v>65</v>
      </c>
      <c r="B37" s="54"/>
      <c r="C37" s="79">
        <v>7340.57</v>
      </c>
      <c r="D37" s="55"/>
      <c r="E37" s="55"/>
      <c r="F37" s="79">
        <v>7364.7</v>
      </c>
      <c r="G37" s="55"/>
      <c r="H37" s="67"/>
      <c r="I37" s="70">
        <v>-24.130000000000109</v>
      </c>
      <c r="J37" s="60"/>
      <c r="K37" s="67"/>
      <c r="L37" s="67"/>
      <c r="M37" s="61"/>
      <c r="N37" s="61"/>
      <c r="O37" s="67"/>
      <c r="P37" s="61"/>
      <c r="Q37" s="61"/>
      <c r="R37" s="37"/>
      <c r="S37" s="68"/>
    </row>
    <row r="38" spans="1:19" x14ac:dyDescent="0.2">
      <c r="A38" s="80" t="s">
        <v>68</v>
      </c>
      <c r="B38" s="81"/>
      <c r="C38" s="79">
        <v>4909.3</v>
      </c>
      <c r="D38" s="55"/>
      <c r="E38" s="55"/>
      <c r="F38" s="79">
        <v>7137.3</v>
      </c>
      <c r="G38" s="55"/>
      <c r="H38" s="67"/>
      <c r="I38" s="70">
        <v>-2228</v>
      </c>
      <c r="J38" s="60"/>
      <c r="K38" s="54" t="s">
        <v>69</v>
      </c>
      <c r="L38" s="54"/>
      <c r="M38" s="61"/>
      <c r="N38" s="59">
        <v>1502199.6</v>
      </c>
      <c r="O38" s="54"/>
      <c r="P38" s="61"/>
      <c r="Q38" s="59">
        <v>1434342.5</v>
      </c>
      <c r="R38" s="37"/>
      <c r="S38" s="62">
        <v>67857.100000000093</v>
      </c>
    </row>
    <row r="39" spans="1:19" x14ac:dyDescent="0.2">
      <c r="A39" s="167" t="s">
        <v>113</v>
      </c>
      <c r="B39" s="81"/>
      <c r="C39" s="79">
        <v>0</v>
      </c>
      <c r="D39" s="55"/>
      <c r="E39" s="55"/>
      <c r="F39" s="79">
        <v>0</v>
      </c>
      <c r="G39" s="55"/>
      <c r="H39" s="67"/>
      <c r="I39" s="70">
        <v>0</v>
      </c>
      <c r="J39" s="60"/>
      <c r="K39" s="54"/>
      <c r="L39" s="54"/>
      <c r="M39" s="61"/>
      <c r="N39" s="58"/>
      <c r="O39" s="54"/>
      <c r="P39" s="61"/>
      <c r="Q39" s="58"/>
      <c r="R39" s="37"/>
      <c r="S39" s="68"/>
    </row>
    <row r="40" spans="1:19" x14ac:dyDescent="0.2">
      <c r="A40" s="53" t="s">
        <v>23</v>
      </c>
      <c r="B40" s="54"/>
      <c r="C40" s="79">
        <v>7942.8</v>
      </c>
      <c r="D40" s="55"/>
      <c r="E40" s="55"/>
      <c r="F40" s="79">
        <v>7614.5</v>
      </c>
      <c r="G40" s="55"/>
      <c r="H40" s="67"/>
      <c r="I40" s="70">
        <v>328.30000000000018</v>
      </c>
      <c r="J40" s="60"/>
      <c r="K40" s="67"/>
      <c r="L40" s="67"/>
      <c r="M40" s="61"/>
      <c r="N40" s="61"/>
      <c r="O40" s="67"/>
      <c r="P40" s="61"/>
      <c r="Q40" s="61"/>
      <c r="R40" s="37"/>
      <c r="S40" s="68"/>
    </row>
    <row r="41" spans="1:19" x14ac:dyDescent="0.2">
      <c r="A41" s="53" t="s">
        <v>45</v>
      </c>
      <c r="B41" s="54"/>
      <c r="C41" s="164">
        <v>-9978.2000000000007</v>
      </c>
      <c r="D41" s="55"/>
      <c r="E41" s="84"/>
      <c r="F41" s="163">
        <v>-10047</v>
      </c>
      <c r="G41" s="55"/>
      <c r="H41" s="67"/>
      <c r="I41" s="70">
        <v>68.799999999999272</v>
      </c>
      <c r="J41" s="60"/>
      <c r="K41" s="67"/>
      <c r="L41" s="67"/>
      <c r="M41" s="61"/>
      <c r="N41" s="61"/>
      <c r="O41" s="67"/>
      <c r="P41" s="61"/>
      <c r="Q41" s="61"/>
      <c r="R41" s="37"/>
      <c r="S41" s="68"/>
    </row>
    <row r="42" spans="1:19" x14ac:dyDescent="0.2">
      <c r="A42" s="69"/>
      <c r="B42" s="67"/>
      <c r="C42" s="55"/>
      <c r="D42" s="55"/>
      <c r="E42" s="55"/>
      <c r="F42" s="55"/>
      <c r="G42" s="55"/>
      <c r="H42" s="67"/>
      <c r="I42" s="70"/>
      <c r="J42" s="60"/>
      <c r="K42" s="54" t="s">
        <v>70</v>
      </c>
      <c r="L42" s="54"/>
      <c r="M42" s="61"/>
      <c r="N42" s="59">
        <v>2232048.4499999997</v>
      </c>
      <c r="O42" s="54"/>
      <c r="P42" s="61"/>
      <c r="Q42" s="59">
        <v>2228031.19</v>
      </c>
      <c r="R42" s="37"/>
      <c r="S42" s="62">
        <v>4017.2599999997765</v>
      </c>
    </row>
    <row r="43" spans="1:19" x14ac:dyDescent="0.2">
      <c r="A43" s="53" t="s">
        <v>104</v>
      </c>
      <c r="B43" s="54"/>
      <c r="C43" s="55"/>
      <c r="D43" s="78">
        <v>402.23</v>
      </c>
      <c r="E43" s="57"/>
      <c r="F43" s="55"/>
      <c r="G43" s="78">
        <v>402.23</v>
      </c>
      <c r="H43" s="58"/>
      <c r="I43" s="59">
        <v>0</v>
      </c>
      <c r="J43" s="60"/>
      <c r="K43" s="67"/>
      <c r="L43" s="67"/>
      <c r="M43" s="61"/>
      <c r="N43" s="61"/>
      <c r="O43" s="67"/>
      <c r="P43" s="61"/>
      <c r="Q43" s="61"/>
      <c r="R43" s="37"/>
      <c r="S43" s="68"/>
    </row>
    <row r="44" spans="1:19" x14ac:dyDescent="0.2">
      <c r="A44" s="80" t="s">
        <v>72</v>
      </c>
      <c r="B44" s="81"/>
      <c r="C44" s="79">
        <v>2135.23</v>
      </c>
      <c r="D44" s="55"/>
      <c r="E44" s="55"/>
      <c r="F44" s="79">
        <v>2135.23</v>
      </c>
      <c r="G44" s="55"/>
      <c r="H44" s="67"/>
      <c r="I44" s="70">
        <v>0</v>
      </c>
      <c r="J44" s="60"/>
      <c r="K44" s="54" t="s">
        <v>71</v>
      </c>
      <c r="L44" s="54"/>
      <c r="M44" s="61"/>
      <c r="N44" s="59">
        <v>934151.8</v>
      </c>
      <c r="O44" s="54"/>
      <c r="P44" s="61"/>
      <c r="Q44" s="59">
        <v>902294.4</v>
      </c>
      <c r="R44" s="37"/>
      <c r="S44" s="62">
        <v>31857.400000000023</v>
      </c>
    </row>
    <row r="45" spans="1:19" x14ac:dyDescent="0.2">
      <c r="A45" s="53" t="s">
        <v>45</v>
      </c>
      <c r="B45" s="85"/>
      <c r="C45" s="164">
        <v>-1733</v>
      </c>
      <c r="D45" s="55"/>
      <c r="E45" s="84"/>
      <c r="F45" s="163">
        <v>-1733</v>
      </c>
      <c r="G45" s="55"/>
      <c r="H45" s="67"/>
      <c r="I45" s="70">
        <v>0</v>
      </c>
      <c r="J45" s="60"/>
      <c r="K45" s="54" t="s">
        <v>73</v>
      </c>
      <c r="L45" s="54"/>
      <c r="M45" s="58">
        <v>934151.8</v>
      </c>
      <c r="N45" s="61"/>
      <c r="O45" s="67"/>
      <c r="P45" s="58">
        <v>902294.4</v>
      </c>
      <c r="Q45" s="61"/>
      <c r="R45" s="37"/>
      <c r="S45" s="68">
        <v>31857.400000000023</v>
      </c>
    </row>
    <row r="46" spans="1:19" x14ac:dyDescent="0.2">
      <c r="A46" s="69"/>
      <c r="B46" s="67"/>
      <c r="C46" s="55"/>
      <c r="D46" s="55"/>
      <c r="E46" s="55"/>
      <c r="F46" s="55"/>
      <c r="G46" s="55"/>
      <c r="H46" s="67"/>
      <c r="I46" s="70"/>
      <c r="J46" s="60"/>
      <c r="K46" s="67"/>
      <c r="L46" s="67"/>
      <c r="M46" s="61"/>
      <c r="N46" s="61"/>
      <c r="O46" s="67"/>
      <c r="P46" s="61"/>
      <c r="Q46" s="61"/>
      <c r="R46" s="37"/>
      <c r="S46" s="68"/>
    </row>
    <row r="47" spans="1:19" x14ac:dyDescent="0.2">
      <c r="A47" s="53" t="s">
        <v>74</v>
      </c>
      <c r="B47" s="54"/>
      <c r="C47" s="55"/>
      <c r="D47" s="78">
        <v>13151.199999999997</v>
      </c>
      <c r="E47" s="57"/>
      <c r="F47" s="55"/>
      <c r="G47" s="78">
        <v>13286.199999999997</v>
      </c>
      <c r="H47" s="58"/>
      <c r="I47" s="59">
        <v>-135</v>
      </c>
      <c r="J47" s="60"/>
      <c r="K47" s="67"/>
      <c r="L47" s="67"/>
      <c r="M47" s="61"/>
      <c r="N47" s="61"/>
      <c r="O47" s="67"/>
      <c r="P47" s="61"/>
      <c r="Q47" s="61"/>
      <c r="R47" s="37"/>
      <c r="S47" s="68"/>
    </row>
    <row r="48" spans="1:19" x14ac:dyDescent="0.2">
      <c r="A48" s="53" t="s">
        <v>75</v>
      </c>
      <c r="B48" s="54"/>
      <c r="C48" s="79">
        <v>11940.4</v>
      </c>
      <c r="D48" s="55"/>
      <c r="E48" s="55"/>
      <c r="F48" s="79">
        <v>11940.4</v>
      </c>
      <c r="G48" s="55"/>
      <c r="H48" s="67"/>
      <c r="I48" s="70">
        <v>0</v>
      </c>
      <c r="J48" s="60"/>
      <c r="K48" s="54" t="s">
        <v>77</v>
      </c>
      <c r="L48" s="54"/>
      <c r="M48" s="61"/>
      <c r="N48" s="59">
        <v>560129.1</v>
      </c>
      <c r="O48" s="54"/>
      <c r="P48" s="61"/>
      <c r="Q48" s="59">
        <v>591971.6</v>
      </c>
      <c r="R48" s="37"/>
      <c r="S48" s="62">
        <v>-31842.5</v>
      </c>
    </row>
    <row r="49" spans="1:19" x14ac:dyDescent="0.2">
      <c r="A49" s="53" t="s">
        <v>76</v>
      </c>
      <c r="B49" s="54"/>
      <c r="C49" s="79">
        <v>3280.7</v>
      </c>
      <c r="D49" s="55"/>
      <c r="E49" s="55"/>
      <c r="F49" s="79">
        <v>3274.9</v>
      </c>
      <c r="G49" s="55"/>
      <c r="H49" s="67"/>
      <c r="I49" s="70">
        <v>5.7999999999997272</v>
      </c>
      <c r="J49" s="60"/>
      <c r="K49" s="54" t="s">
        <v>79</v>
      </c>
      <c r="L49" s="54"/>
      <c r="M49" s="58">
        <v>560129.1</v>
      </c>
      <c r="N49" s="61"/>
      <c r="O49" s="67"/>
      <c r="P49" s="58">
        <v>591971.6</v>
      </c>
      <c r="Q49" s="61"/>
      <c r="R49" s="37"/>
      <c r="S49" s="68">
        <v>-31842.5</v>
      </c>
    </row>
    <row r="50" spans="1:19" x14ac:dyDescent="0.2">
      <c r="A50" s="53" t="s">
        <v>78</v>
      </c>
      <c r="B50" s="54"/>
      <c r="C50" s="79">
        <v>7085</v>
      </c>
      <c r="D50" s="55"/>
      <c r="E50" s="55"/>
      <c r="F50" s="79">
        <v>7051.8</v>
      </c>
      <c r="G50" s="55"/>
      <c r="H50" s="67"/>
      <c r="I50" s="70">
        <v>33.199999999999818</v>
      </c>
      <c r="J50" s="60"/>
      <c r="K50" s="67"/>
      <c r="L50" s="67"/>
      <c r="M50" s="61"/>
      <c r="N50" s="61"/>
      <c r="O50" s="67"/>
      <c r="P50" s="61"/>
      <c r="Q50" s="61"/>
      <c r="R50" s="37"/>
      <c r="S50" s="68"/>
    </row>
    <row r="51" spans="1:19" x14ac:dyDescent="0.2">
      <c r="A51" s="53" t="s">
        <v>23</v>
      </c>
      <c r="B51" s="54"/>
      <c r="C51" s="79">
        <v>392.6</v>
      </c>
      <c r="D51" s="55"/>
      <c r="E51" s="55"/>
      <c r="F51" s="79">
        <v>392.6</v>
      </c>
      <c r="G51" s="55"/>
      <c r="H51" s="67"/>
      <c r="I51" s="70">
        <v>0</v>
      </c>
      <c r="J51" s="60"/>
      <c r="K51" s="67"/>
      <c r="L51" s="67"/>
      <c r="M51" s="61"/>
      <c r="N51" s="61"/>
      <c r="O51" s="67"/>
      <c r="P51" s="61"/>
      <c r="Q51" s="61"/>
      <c r="R51" s="37"/>
      <c r="S51" s="68"/>
    </row>
    <row r="52" spans="1:19" x14ac:dyDescent="0.2">
      <c r="A52" s="53" t="s">
        <v>80</v>
      </c>
      <c r="B52" s="54"/>
      <c r="C52" s="164">
        <v>-8998.1</v>
      </c>
      <c r="D52" s="55"/>
      <c r="E52" s="84"/>
      <c r="F52" s="163">
        <v>-8824.1</v>
      </c>
      <c r="G52" s="55"/>
      <c r="H52" s="67"/>
      <c r="I52" s="70">
        <v>-174</v>
      </c>
      <c r="J52" s="60"/>
      <c r="K52" s="54" t="s">
        <v>82</v>
      </c>
      <c r="L52" s="54"/>
      <c r="M52" s="61"/>
      <c r="N52" s="59">
        <v>111157.71</v>
      </c>
      <c r="O52" s="54"/>
      <c r="P52" s="61"/>
      <c r="Q52" s="59">
        <v>111157.71</v>
      </c>
      <c r="R52" s="37"/>
      <c r="S52" s="62">
        <v>0</v>
      </c>
    </row>
    <row r="53" spans="1:19" x14ac:dyDescent="0.2">
      <c r="A53" s="53" t="s">
        <v>81</v>
      </c>
      <c r="B53" s="54"/>
      <c r="C53" s="164">
        <v>-549.4</v>
      </c>
      <c r="D53" s="55"/>
      <c r="E53" s="84"/>
      <c r="F53" s="163">
        <v>-549.4</v>
      </c>
      <c r="G53" s="55"/>
      <c r="H53" s="67"/>
      <c r="I53" s="70">
        <v>0</v>
      </c>
      <c r="J53" s="60"/>
      <c r="K53" s="67"/>
      <c r="L53" s="67"/>
      <c r="M53" s="61"/>
      <c r="N53" s="61"/>
      <c r="O53" s="67"/>
      <c r="P53" s="61"/>
      <c r="Q53" s="61"/>
      <c r="R53" s="37"/>
      <c r="S53" s="68"/>
    </row>
    <row r="54" spans="1:19" x14ac:dyDescent="0.2">
      <c r="A54" s="69" t="s">
        <v>25</v>
      </c>
      <c r="B54" s="67"/>
      <c r="C54" s="55"/>
      <c r="D54" s="55"/>
      <c r="E54" s="55"/>
      <c r="F54" s="55"/>
      <c r="G54" s="55"/>
      <c r="H54" s="67"/>
      <c r="I54" s="70"/>
      <c r="J54" s="60"/>
      <c r="K54" s="54" t="s">
        <v>84</v>
      </c>
      <c r="L54" s="54"/>
      <c r="M54" s="58">
        <v>9412.4</v>
      </c>
      <c r="N54" s="61"/>
      <c r="O54" s="67"/>
      <c r="P54" s="58">
        <v>9412.4</v>
      </c>
      <c r="Q54" s="61"/>
      <c r="R54" s="37"/>
      <c r="S54" s="68">
        <v>0</v>
      </c>
    </row>
    <row r="55" spans="1:19" x14ac:dyDescent="0.2">
      <c r="A55" s="53" t="s">
        <v>83</v>
      </c>
      <c r="B55" s="54"/>
      <c r="C55" s="55"/>
      <c r="D55" s="78">
        <v>3256.4</v>
      </c>
      <c r="E55" s="57"/>
      <c r="F55" s="55"/>
      <c r="G55" s="78">
        <v>3402.5</v>
      </c>
      <c r="H55" s="58"/>
      <c r="I55" s="59">
        <v>-146.09999999999991</v>
      </c>
      <c r="J55" s="60"/>
      <c r="K55" s="54" t="s">
        <v>86</v>
      </c>
      <c r="L55" s="54"/>
      <c r="M55" s="58">
        <v>100635.21</v>
      </c>
      <c r="N55" s="61"/>
      <c r="O55" s="67"/>
      <c r="P55" s="58">
        <v>100635.21</v>
      </c>
      <c r="Q55" s="61"/>
      <c r="R55" s="37"/>
      <c r="S55" s="68">
        <v>0</v>
      </c>
    </row>
    <row r="56" spans="1:19" x14ac:dyDescent="0.2">
      <c r="A56" s="53" t="s">
        <v>85</v>
      </c>
      <c r="B56" s="67"/>
      <c r="C56" s="79">
        <v>1820.8</v>
      </c>
      <c r="D56" s="55"/>
      <c r="E56" s="55"/>
      <c r="F56" s="79">
        <v>1981.4</v>
      </c>
      <c r="G56" s="55"/>
      <c r="H56" s="67"/>
      <c r="I56" s="70">
        <v>-160.60000000000014</v>
      </c>
      <c r="J56" s="60"/>
      <c r="K56" s="54" t="s">
        <v>43</v>
      </c>
      <c r="L56" s="54"/>
      <c r="M56" s="58">
        <v>1110.0999999999999</v>
      </c>
      <c r="N56" s="61"/>
      <c r="O56" s="67"/>
      <c r="P56" s="58">
        <v>1110.0999999999999</v>
      </c>
      <c r="Q56" s="61"/>
      <c r="R56" s="37"/>
      <c r="S56" s="68">
        <v>0</v>
      </c>
    </row>
    <row r="57" spans="1:19" x14ac:dyDescent="0.2">
      <c r="A57" s="53" t="s">
        <v>14</v>
      </c>
      <c r="B57" s="54"/>
      <c r="C57" s="79">
        <v>1437</v>
      </c>
      <c r="D57" s="55"/>
      <c r="E57" s="55"/>
      <c r="F57" s="79">
        <v>1422.5</v>
      </c>
      <c r="G57" s="55"/>
      <c r="H57" s="67"/>
      <c r="I57" s="70">
        <v>14.5</v>
      </c>
      <c r="J57" s="60"/>
      <c r="K57" s="54"/>
      <c r="L57" s="54"/>
      <c r="M57" s="58"/>
      <c r="N57" s="61"/>
      <c r="O57" s="67"/>
      <c r="P57" s="58"/>
      <c r="Q57" s="61"/>
      <c r="R57" s="37"/>
      <c r="S57" s="68"/>
    </row>
    <row r="58" spans="1:19" x14ac:dyDescent="0.2">
      <c r="A58" s="53" t="s">
        <v>45</v>
      </c>
      <c r="B58" s="54"/>
      <c r="C58" s="164">
        <v>-1.4</v>
      </c>
      <c r="D58" s="55"/>
      <c r="E58" s="84"/>
      <c r="F58" s="164">
        <v>-1.4</v>
      </c>
      <c r="G58" s="55"/>
      <c r="H58" s="67"/>
      <c r="I58" s="70">
        <v>0</v>
      </c>
      <c r="J58" s="60"/>
      <c r="K58" s="54"/>
      <c r="L58" s="54"/>
      <c r="M58" s="58"/>
      <c r="N58" s="61"/>
      <c r="O58" s="67"/>
      <c r="P58" s="58"/>
      <c r="Q58" s="61"/>
      <c r="R58" s="37"/>
      <c r="S58" s="68"/>
    </row>
    <row r="59" spans="1:19" x14ac:dyDescent="0.2">
      <c r="A59" s="69"/>
      <c r="B59" s="67"/>
      <c r="C59" s="55"/>
      <c r="D59" s="55"/>
      <c r="E59" s="55"/>
      <c r="F59" s="55"/>
      <c r="G59" s="55"/>
      <c r="H59" s="67"/>
      <c r="I59" s="70"/>
      <c r="J59" s="60"/>
      <c r="K59" s="67"/>
      <c r="L59" s="67"/>
      <c r="M59" s="61"/>
      <c r="N59" s="61"/>
      <c r="O59" s="67"/>
      <c r="P59" s="61"/>
      <c r="Q59" s="61"/>
      <c r="R59" s="37"/>
      <c r="S59" s="68"/>
    </row>
    <row r="60" spans="1:19" x14ac:dyDescent="0.2">
      <c r="A60" s="53" t="s">
        <v>87</v>
      </c>
      <c r="B60" s="54"/>
      <c r="C60" s="55"/>
      <c r="D60" s="78">
        <v>9412.4</v>
      </c>
      <c r="E60" s="57"/>
      <c r="F60" s="55"/>
      <c r="G60" s="78">
        <v>9412.4</v>
      </c>
      <c r="H60" s="58"/>
      <c r="I60" s="59">
        <v>0</v>
      </c>
      <c r="J60" s="60"/>
      <c r="K60" s="54" t="s">
        <v>88</v>
      </c>
      <c r="L60" s="54"/>
      <c r="M60" s="61"/>
      <c r="N60" s="59">
        <v>610952.93999999994</v>
      </c>
      <c r="O60" s="54"/>
      <c r="P60" s="61"/>
      <c r="Q60" s="59">
        <v>610952.98</v>
      </c>
      <c r="R60" s="37"/>
      <c r="S60" s="62">
        <v>-4.0000000037252903E-2</v>
      </c>
    </row>
    <row r="61" spans="1:19" x14ac:dyDescent="0.2">
      <c r="A61" s="53" t="s">
        <v>44</v>
      </c>
      <c r="B61" s="54"/>
      <c r="C61" s="55"/>
      <c r="D61" s="55"/>
      <c r="E61" s="55"/>
      <c r="F61" s="55"/>
      <c r="G61" s="55"/>
      <c r="H61" s="67"/>
      <c r="I61" s="70"/>
      <c r="J61" s="60"/>
      <c r="K61" s="54"/>
      <c r="L61" s="54"/>
      <c r="M61" s="61"/>
      <c r="N61" s="71"/>
      <c r="O61" s="54"/>
      <c r="P61" s="61"/>
      <c r="Q61" s="71"/>
      <c r="R61" s="37"/>
      <c r="S61" s="68"/>
    </row>
    <row r="62" spans="1:19" x14ac:dyDescent="0.2">
      <c r="A62" s="53" t="s">
        <v>22</v>
      </c>
      <c r="B62" s="54"/>
      <c r="C62" s="79">
        <v>9412.4</v>
      </c>
      <c r="D62" s="55"/>
      <c r="E62" s="55"/>
      <c r="F62" s="79">
        <v>9412.4</v>
      </c>
      <c r="G62" s="55"/>
      <c r="H62" s="67"/>
      <c r="I62" s="70">
        <v>0</v>
      </c>
      <c r="J62" s="60"/>
      <c r="K62" s="54" t="s">
        <v>33</v>
      </c>
      <c r="L62" s="54"/>
      <c r="M62" s="61"/>
      <c r="N62" s="78">
        <v>15656.9</v>
      </c>
      <c r="O62" s="54"/>
      <c r="P62" s="61"/>
      <c r="Q62" s="78">
        <v>11654.5</v>
      </c>
      <c r="R62" s="37"/>
      <c r="S62" s="62">
        <v>4002.3999999999996</v>
      </c>
    </row>
    <row r="63" spans="1:19" x14ac:dyDescent="0.2">
      <c r="A63" s="53" t="s">
        <v>25</v>
      </c>
      <c r="B63" s="54"/>
      <c r="C63" s="79"/>
      <c r="D63" s="55"/>
      <c r="E63" s="55"/>
      <c r="F63" s="79"/>
      <c r="G63" s="55"/>
      <c r="H63" s="67"/>
      <c r="I63" s="70"/>
      <c r="J63" s="60"/>
      <c r="K63" s="67"/>
      <c r="L63" s="67"/>
      <c r="M63" s="61"/>
      <c r="N63" s="61"/>
      <c r="O63" s="67"/>
      <c r="P63" s="61"/>
      <c r="Q63" s="61"/>
      <c r="R63" s="37"/>
      <c r="S63" s="68"/>
    </row>
    <row r="64" spans="1:19" x14ac:dyDescent="0.2">
      <c r="A64" s="69"/>
      <c r="B64" s="67"/>
      <c r="C64" s="55"/>
      <c r="D64" s="55"/>
      <c r="E64" s="55"/>
      <c r="F64" s="55"/>
      <c r="G64" s="55"/>
      <c r="H64" s="67"/>
      <c r="I64" s="70"/>
      <c r="J64" s="60"/>
      <c r="K64" s="54"/>
      <c r="L64" s="54"/>
      <c r="M64" s="61"/>
      <c r="N64" s="58"/>
      <c r="O64" s="54"/>
      <c r="P64" s="61"/>
      <c r="Q64" s="58"/>
      <c r="R64" s="37"/>
      <c r="S64" s="68"/>
    </row>
    <row r="65" spans="1:19" x14ac:dyDescent="0.2">
      <c r="A65" s="69"/>
      <c r="B65" s="67"/>
      <c r="C65" s="55"/>
      <c r="D65" s="55"/>
      <c r="E65" s="55"/>
      <c r="F65" s="55"/>
      <c r="G65" s="55"/>
      <c r="H65" s="67"/>
      <c r="I65" s="70"/>
      <c r="J65" s="60"/>
      <c r="K65" s="67"/>
      <c r="L65" s="67"/>
      <c r="M65" s="61"/>
      <c r="N65" s="61"/>
      <c r="O65" s="67"/>
      <c r="P65" s="61"/>
      <c r="Q65" s="61"/>
      <c r="R65" s="37"/>
      <c r="S65" s="68"/>
    </row>
    <row r="66" spans="1:19" x14ac:dyDescent="0.2">
      <c r="A66" s="53" t="s">
        <v>89</v>
      </c>
      <c r="B66" s="54"/>
      <c r="C66" s="55"/>
      <c r="D66" s="78">
        <v>3734248.1</v>
      </c>
      <c r="E66" s="57"/>
      <c r="F66" s="55"/>
      <c r="G66" s="78">
        <v>3662373.7299999995</v>
      </c>
      <c r="H66" s="58"/>
      <c r="I66" s="59">
        <v>71874.370000000577</v>
      </c>
      <c r="J66" s="60"/>
      <c r="K66" s="54" t="s">
        <v>90</v>
      </c>
      <c r="L66" s="54"/>
      <c r="M66" s="61"/>
      <c r="N66" s="59">
        <v>3734248.05</v>
      </c>
      <c r="O66" s="54"/>
      <c r="P66" s="61"/>
      <c r="Q66" s="59">
        <v>3662373.69</v>
      </c>
      <c r="R66" s="37"/>
      <c r="S66" s="62">
        <v>71874.35999999987</v>
      </c>
    </row>
    <row r="67" spans="1:19" ht="15.75" thickBot="1" x14ac:dyDescent="0.25">
      <c r="A67" s="86"/>
      <c r="B67" s="87"/>
      <c r="C67" s="87"/>
      <c r="D67" s="87"/>
      <c r="E67" s="87"/>
      <c r="F67" s="87"/>
      <c r="G67" s="87"/>
      <c r="H67" s="87"/>
      <c r="I67" s="88"/>
      <c r="J67" s="89"/>
      <c r="K67" s="87"/>
      <c r="L67" s="87"/>
      <c r="M67" s="90"/>
      <c r="N67" s="90"/>
      <c r="O67" s="87"/>
      <c r="P67" s="90"/>
      <c r="Q67" s="90"/>
      <c r="R67" s="91"/>
      <c r="S67" s="92"/>
    </row>
    <row r="68" spans="1:19" ht="16.5" thickTop="1" x14ac:dyDescent="0.25">
      <c r="A68" s="192" t="s">
        <v>91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x14ac:dyDescent="0.2">
      <c r="A69" s="53" t="s">
        <v>92</v>
      </c>
      <c r="B69" s="54"/>
      <c r="C69" s="67"/>
      <c r="D69" s="59">
        <v>9611.1</v>
      </c>
      <c r="E69" s="54"/>
      <c r="F69" s="67"/>
      <c r="G69" s="59">
        <v>9567.6</v>
      </c>
      <c r="H69" s="58"/>
      <c r="I69" s="59">
        <v>43.5</v>
      </c>
      <c r="J69" s="93"/>
      <c r="K69" s="54" t="s">
        <v>93</v>
      </c>
      <c r="L69" s="54"/>
      <c r="M69" s="61"/>
      <c r="N69" s="59">
        <v>9611.1</v>
      </c>
      <c r="O69" s="54"/>
      <c r="P69" s="61"/>
      <c r="Q69" s="58">
        <v>9567.6</v>
      </c>
      <c r="R69" s="37"/>
      <c r="S69" s="62">
        <v>43.5</v>
      </c>
    </row>
    <row r="70" spans="1:19" x14ac:dyDescent="0.2">
      <c r="A70" s="69"/>
      <c r="B70" s="67"/>
      <c r="C70" s="67"/>
      <c r="D70" s="67"/>
      <c r="E70" s="67"/>
      <c r="F70" s="67"/>
      <c r="G70" s="61"/>
      <c r="H70" s="67"/>
      <c r="I70" s="70"/>
      <c r="J70" s="93"/>
      <c r="K70" s="54" t="s">
        <v>94</v>
      </c>
      <c r="L70" s="54"/>
      <c r="M70" s="58">
        <v>9611.1</v>
      </c>
      <c r="N70" s="61"/>
      <c r="O70" s="67"/>
      <c r="P70" s="58">
        <v>9567.6</v>
      </c>
      <c r="Q70" s="61"/>
      <c r="R70" s="37"/>
      <c r="S70" s="68">
        <v>43.5</v>
      </c>
    </row>
    <row r="71" spans="1:19" x14ac:dyDescent="0.2">
      <c r="A71" s="69"/>
      <c r="B71" s="67"/>
      <c r="C71" s="67"/>
      <c r="D71" s="67"/>
      <c r="E71" s="67"/>
      <c r="F71" s="67"/>
      <c r="G71" s="61"/>
      <c r="H71" s="67"/>
      <c r="I71" s="70"/>
      <c r="J71" s="93"/>
      <c r="K71" s="67"/>
      <c r="L71" s="67"/>
      <c r="M71" s="61"/>
      <c r="N71" s="61"/>
      <c r="O71" s="67"/>
      <c r="P71" s="61"/>
      <c r="Q71" s="61"/>
      <c r="R71" s="37"/>
      <c r="S71" s="68"/>
    </row>
    <row r="72" spans="1:19" x14ac:dyDescent="0.2">
      <c r="A72" s="53" t="s">
        <v>95</v>
      </c>
      <c r="B72" s="54"/>
      <c r="C72" s="67"/>
      <c r="D72" s="59">
        <v>192306.5</v>
      </c>
      <c r="E72" s="54"/>
      <c r="F72" s="67"/>
      <c r="G72" s="59">
        <v>178129.5</v>
      </c>
      <c r="H72" s="58"/>
      <c r="I72" s="59">
        <v>14177</v>
      </c>
      <c r="J72" s="93"/>
      <c r="K72" s="54" t="s">
        <v>96</v>
      </c>
      <c r="L72" s="54"/>
      <c r="M72" s="61"/>
      <c r="N72" s="59">
        <v>192306.5</v>
      </c>
      <c r="O72" s="54"/>
      <c r="P72" s="61"/>
      <c r="Q72" s="59">
        <v>178129.5</v>
      </c>
      <c r="R72" s="37"/>
      <c r="S72" s="62">
        <v>14177</v>
      </c>
    </row>
    <row r="73" spans="1:19" x14ac:dyDescent="0.2">
      <c r="A73" s="53" t="s">
        <v>23</v>
      </c>
      <c r="B73" s="54"/>
      <c r="C73" s="79">
        <v>192306.5</v>
      </c>
      <c r="D73" s="67"/>
      <c r="E73" s="67"/>
      <c r="F73" s="58">
        <v>178129.5</v>
      </c>
      <c r="G73" s="61"/>
      <c r="H73" s="67"/>
      <c r="I73" s="70"/>
      <c r="J73" s="93"/>
      <c r="K73" s="67"/>
      <c r="L73" s="67"/>
      <c r="M73" s="61"/>
      <c r="N73" s="61"/>
      <c r="O73" s="67"/>
      <c r="P73" s="61"/>
      <c r="Q73" s="61"/>
      <c r="R73" s="37"/>
      <c r="S73" s="68"/>
    </row>
    <row r="74" spans="1:19" x14ac:dyDescent="0.2">
      <c r="A74" s="69"/>
      <c r="B74" s="67"/>
      <c r="C74" s="67"/>
      <c r="D74" s="94"/>
      <c r="E74" s="67"/>
      <c r="F74" s="67"/>
      <c r="G74" s="61"/>
      <c r="H74" s="67"/>
      <c r="I74" s="70"/>
      <c r="J74" s="93"/>
      <c r="K74" s="67"/>
      <c r="L74" s="67"/>
      <c r="M74" s="61"/>
      <c r="N74" s="61"/>
      <c r="O74" s="67"/>
      <c r="P74" s="61"/>
      <c r="Q74" s="61"/>
      <c r="R74" s="37"/>
      <c r="S74" s="68"/>
    </row>
    <row r="75" spans="1:19" x14ac:dyDescent="0.2">
      <c r="A75" s="53" t="s">
        <v>97</v>
      </c>
      <c r="B75" s="54"/>
      <c r="C75" s="67"/>
      <c r="D75" s="59">
        <v>4875406.70525112</v>
      </c>
      <c r="E75" s="54"/>
      <c r="F75" s="67"/>
      <c r="G75" s="59">
        <v>4876162.7</v>
      </c>
      <c r="H75" s="58"/>
      <c r="I75" s="59">
        <v>-755.99474888015538</v>
      </c>
      <c r="J75" s="93"/>
      <c r="K75" s="54" t="s">
        <v>98</v>
      </c>
      <c r="L75" s="54"/>
      <c r="M75" s="61"/>
      <c r="N75" s="59">
        <v>4875406.70525112</v>
      </c>
      <c r="O75" s="54"/>
      <c r="P75" s="61"/>
      <c r="Q75" s="59">
        <v>4876162.7</v>
      </c>
      <c r="R75" s="37"/>
      <c r="S75" s="62">
        <v>-755.99474888015538</v>
      </c>
    </row>
    <row r="76" spans="1:19" x14ac:dyDescent="0.2">
      <c r="A76" s="69"/>
      <c r="B76" s="67"/>
      <c r="C76" s="67"/>
      <c r="D76" s="61"/>
      <c r="E76" s="67"/>
      <c r="F76" s="67"/>
      <c r="G76" s="61"/>
      <c r="H76" s="67"/>
      <c r="I76" s="70"/>
      <c r="J76" s="93"/>
      <c r="K76" s="67"/>
      <c r="L76" s="67"/>
      <c r="M76" s="61"/>
      <c r="N76" s="61"/>
      <c r="O76" s="67"/>
      <c r="P76" s="61"/>
      <c r="Q76" s="61"/>
      <c r="R76" s="37"/>
      <c r="S76" s="68"/>
    </row>
    <row r="77" spans="1:19" x14ac:dyDescent="0.2">
      <c r="A77" s="53" t="s">
        <v>99</v>
      </c>
      <c r="B77" s="54"/>
      <c r="C77" s="67"/>
      <c r="D77" s="59">
        <v>7327717.3050530897</v>
      </c>
      <c r="E77" s="54"/>
      <c r="F77" s="67"/>
      <c r="G77" s="59">
        <v>7079547.5</v>
      </c>
      <c r="H77" s="58"/>
      <c r="I77" s="59">
        <v>248169.80505308975</v>
      </c>
      <c r="J77" s="93"/>
      <c r="K77" s="54" t="s">
        <v>100</v>
      </c>
      <c r="L77" s="54"/>
      <c r="M77" s="61"/>
      <c r="N77" s="59">
        <v>7327717.3050530897</v>
      </c>
      <c r="O77" s="54"/>
      <c r="P77" s="61"/>
      <c r="Q77" s="59">
        <v>7079547.5</v>
      </c>
      <c r="R77" s="37"/>
      <c r="S77" s="62">
        <v>248169.80505308975</v>
      </c>
    </row>
    <row r="78" spans="1:19" ht="15.75" customHeight="1" x14ac:dyDescent="0.2">
      <c r="A78" s="69"/>
      <c r="B78" s="67"/>
      <c r="C78" s="67"/>
      <c r="D78" s="67"/>
      <c r="E78" s="67"/>
      <c r="F78" s="67"/>
      <c r="G78" s="61"/>
      <c r="H78" s="67"/>
      <c r="I78" s="70"/>
      <c r="J78" s="93"/>
      <c r="K78" s="67"/>
      <c r="L78" s="67"/>
      <c r="M78" s="61"/>
      <c r="N78" s="61"/>
      <c r="O78" s="67"/>
      <c r="P78" s="61"/>
      <c r="Q78" s="61"/>
      <c r="R78" s="37"/>
      <c r="S78" s="68"/>
    </row>
    <row r="79" spans="1:19" x14ac:dyDescent="0.2">
      <c r="A79" s="53" t="s">
        <v>101</v>
      </c>
      <c r="B79" s="67"/>
      <c r="C79" s="67"/>
      <c r="D79" s="59">
        <v>12405041.61030421</v>
      </c>
      <c r="E79" s="54"/>
      <c r="F79" s="67"/>
      <c r="G79" s="59">
        <v>12143407.300000001</v>
      </c>
      <c r="H79" s="58"/>
      <c r="I79" s="59">
        <v>261634.31030420959</v>
      </c>
      <c r="J79" s="93"/>
      <c r="K79" s="54" t="s">
        <v>101</v>
      </c>
      <c r="L79" s="54"/>
      <c r="M79" s="61"/>
      <c r="N79" s="59">
        <v>12405041.61030421</v>
      </c>
      <c r="O79" s="54"/>
      <c r="P79" s="61"/>
      <c r="Q79" s="59">
        <v>12143407.300000001</v>
      </c>
      <c r="R79" s="37"/>
      <c r="S79" s="62">
        <v>261634.31030420959</v>
      </c>
    </row>
    <row r="80" spans="1:19" ht="15.75" thickBot="1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95"/>
      <c r="K80" s="87"/>
      <c r="L80" s="87"/>
      <c r="M80" s="87"/>
      <c r="N80" s="87"/>
      <c r="O80" s="87"/>
      <c r="P80" s="87"/>
      <c r="Q80" s="87"/>
      <c r="R80" s="91"/>
      <c r="S80" s="96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/>
  </sheetViews>
  <sheetFormatPr baseColWidth="10" defaultColWidth="12.6640625" defaultRowHeight="15" x14ac:dyDescent="0.2"/>
  <cols>
    <col min="1" max="1" width="50.5546875" style="101" customWidth="1"/>
    <col min="2" max="2" width="8.33203125" style="101" customWidth="1"/>
    <col min="3" max="3" width="11.21875" style="161" customWidth="1"/>
    <col min="4" max="4" width="3.33203125" style="161" customWidth="1"/>
    <col min="5" max="5" width="12.77734375" style="161" customWidth="1"/>
    <col min="6" max="6" width="3.109375" style="101" customWidth="1"/>
    <col min="7" max="7" width="7.77734375" style="101" customWidth="1"/>
    <col min="8" max="8" width="10.88671875" style="101" customWidth="1"/>
    <col min="9" max="9" width="3.6640625" style="101" customWidth="1"/>
    <col min="10" max="10" width="12.109375" style="101" customWidth="1"/>
    <col min="11" max="11" width="2.77734375" style="101" customWidth="1"/>
    <col min="12" max="12" width="12.6640625" style="101"/>
    <col min="13" max="13" width="1.5546875" style="101" customWidth="1"/>
    <col min="14" max="14" width="12.6640625" style="101"/>
    <col min="15" max="19" width="12.6640625" style="102"/>
    <col min="20" max="16384" width="12.6640625" style="101"/>
  </cols>
  <sheetData>
    <row r="1" spans="1:19" ht="17.100000000000001" customHeight="1" x14ac:dyDescent="0.2">
      <c r="A1" s="97"/>
      <c r="B1" s="97"/>
      <c r="C1" s="98"/>
      <c r="D1" s="98"/>
      <c r="E1" s="98"/>
      <c r="F1" s="99"/>
      <c r="G1" s="99"/>
      <c r="H1" s="99"/>
      <c r="I1" s="99"/>
      <c r="J1" s="99"/>
      <c r="K1" s="99"/>
      <c r="L1" s="99"/>
      <c r="M1" s="100"/>
    </row>
    <row r="2" spans="1:19" ht="12" customHeight="1" x14ac:dyDescent="0.2">
      <c r="A2" s="99"/>
      <c r="B2" s="99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</row>
    <row r="3" spans="1:19" ht="20.25" x14ac:dyDescent="0.3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</row>
    <row r="4" spans="1:19" s="109" customFormat="1" ht="23.25" x14ac:dyDescent="0.35">
      <c r="A4" s="106" t="s">
        <v>0</v>
      </c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108"/>
      <c r="M4" s="108"/>
      <c r="O4" s="110"/>
      <c r="P4" s="110"/>
      <c r="Q4" s="110"/>
      <c r="R4" s="110"/>
      <c r="S4" s="110"/>
    </row>
    <row r="5" spans="1:19" s="109" customFormat="1" ht="23.25" x14ac:dyDescent="0.35">
      <c r="A5" s="191" t="s">
        <v>127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8"/>
      <c r="O5" s="110"/>
      <c r="P5" s="110"/>
      <c r="Q5" s="110"/>
      <c r="R5" s="110"/>
      <c r="S5" s="110"/>
    </row>
    <row r="6" spans="1:19" ht="6.75" customHeight="1" x14ac:dyDescent="0.2">
      <c r="A6" s="111"/>
      <c r="B6" s="111"/>
      <c r="C6" s="112"/>
      <c r="D6" s="112"/>
      <c r="E6" s="112"/>
      <c r="F6" s="113"/>
      <c r="G6" s="113"/>
      <c r="H6" s="113"/>
      <c r="I6" s="113"/>
      <c r="J6" s="113"/>
      <c r="K6" s="114"/>
      <c r="L6" s="2"/>
      <c r="M6" s="102"/>
    </row>
    <row r="7" spans="1:19" ht="9" customHeight="1" x14ac:dyDescent="0.2">
      <c r="A7" s="111"/>
      <c r="B7" s="111"/>
      <c r="C7" s="112"/>
      <c r="D7" s="112"/>
      <c r="E7" s="112"/>
      <c r="F7" s="113"/>
      <c r="G7" s="113"/>
      <c r="H7" s="113"/>
      <c r="I7" s="113"/>
      <c r="J7" s="113"/>
      <c r="K7" s="114"/>
      <c r="L7" s="2"/>
      <c r="M7" s="102"/>
    </row>
    <row r="8" spans="1:19" ht="15.75" thickBot="1" x14ac:dyDescent="0.25">
      <c r="A8" s="115"/>
      <c r="B8" s="115"/>
      <c r="C8" s="116"/>
      <c r="D8" s="116"/>
      <c r="E8" s="116"/>
      <c r="F8" s="115"/>
      <c r="G8" s="115"/>
      <c r="H8" s="115"/>
      <c r="I8" s="115"/>
      <c r="J8" s="117"/>
      <c r="L8" s="117" t="s">
        <v>1</v>
      </c>
    </row>
    <row r="9" spans="1:19" ht="24" customHeight="1" thickTop="1" x14ac:dyDescent="0.2">
      <c r="A9" s="118"/>
      <c r="B9" s="119"/>
      <c r="C9" s="120" t="s">
        <v>2</v>
      </c>
      <c r="D9" s="121"/>
      <c r="E9" s="121"/>
      <c r="F9" s="122"/>
      <c r="G9" s="122"/>
      <c r="H9" s="122"/>
      <c r="I9" s="122"/>
      <c r="J9" s="122"/>
      <c r="K9" s="123"/>
      <c r="L9" s="123"/>
      <c r="M9" s="124"/>
    </row>
    <row r="10" spans="1:19" ht="8.25" customHeight="1" x14ac:dyDescent="0.2">
      <c r="A10" s="125"/>
      <c r="B10" s="126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28"/>
    </row>
    <row r="11" spans="1:19" x14ac:dyDescent="0.2">
      <c r="A11" s="125"/>
      <c r="B11" s="129" t="s">
        <v>3</v>
      </c>
      <c r="C11" s="130">
        <v>42491</v>
      </c>
      <c r="D11" s="131" t="s">
        <v>4</v>
      </c>
      <c r="E11" s="132">
        <v>42521</v>
      </c>
      <c r="F11" s="126"/>
      <c r="G11" s="129" t="s">
        <v>3</v>
      </c>
      <c r="H11" s="130">
        <v>42461</v>
      </c>
      <c r="I11" s="131" t="s">
        <v>4</v>
      </c>
      <c r="J11" s="132">
        <v>42490</v>
      </c>
      <c r="K11" s="126"/>
      <c r="L11" s="133" t="s">
        <v>110</v>
      </c>
      <c r="M11" s="128"/>
    </row>
    <row r="12" spans="1:19" s="142" customFormat="1" ht="11.25" customHeight="1" x14ac:dyDescent="0.25">
      <c r="A12" s="134"/>
      <c r="B12" s="135"/>
      <c r="C12" s="136" t="s">
        <v>5</v>
      </c>
      <c r="D12" s="137"/>
      <c r="E12" s="138" t="s">
        <v>5</v>
      </c>
      <c r="F12" s="135"/>
      <c r="G12" s="135"/>
      <c r="H12" s="139" t="s">
        <v>5</v>
      </c>
      <c r="I12" s="135"/>
      <c r="J12" s="140" t="s">
        <v>5</v>
      </c>
      <c r="K12" s="135"/>
      <c r="L12" s="135"/>
      <c r="M12" s="141"/>
      <c r="O12" s="143"/>
      <c r="P12" s="143"/>
      <c r="Q12" s="143"/>
      <c r="R12" s="143"/>
      <c r="S12" s="143"/>
    </row>
    <row r="13" spans="1:19" x14ac:dyDescent="0.2">
      <c r="A13" s="125"/>
      <c r="B13" s="126"/>
      <c r="C13" s="127"/>
      <c r="D13" s="127"/>
      <c r="E13" s="127"/>
      <c r="F13" s="126"/>
      <c r="G13" s="126"/>
      <c r="H13" s="126"/>
      <c r="I13" s="126"/>
      <c r="J13" s="126"/>
      <c r="K13" s="126"/>
      <c r="L13" s="126"/>
      <c r="M13" s="128"/>
    </row>
    <row r="14" spans="1:19" x14ac:dyDescent="0.2">
      <c r="A14" s="144" t="s">
        <v>6</v>
      </c>
      <c r="B14" s="145"/>
      <c r="C14" s="1"/>
      <c r="D14" s="1"/>
      <c r="E14" s="146">
        <v>35337.9</v>
      </c>
      <c r="F14" s="1"/>
      <c r="G14" s="1"/>
      <c r="H14" s="1"/>
      <c r="I14" s="1"/>
      <c r="J14" s="146">
        <v>32931</v>
      </c>
      <c r="K14" s="126"/>
      <c r="L14" s="146">
        <v>2406.9000000000015</v>
      </c>
      <c r="M14" s="147"/>
      <c r="O14" s="1"/>
      <c r="P14" s="2"/>
      <c r="Q14" s="1"/>
      <c r="R14" s="2"/>
      <c r="S14" s="2"/>
    </row>
    <row r="15" spans="1:19" x14ac:dyDescent="0.2">
      <c r="A15" s="144" t="s">
        <v>7</v>
      </c>
      <c r="B15" s="145"/>
      <c r="C15" s="2">
        <v>32899.199999999997</v>
      </c>
      <c r="D15" s="1"/>
      <c r="E15" s="1"/>
      <c r="F15" s="1"/>
      <c r="G15" s="1"/>
      <c r="H15" s="2">
        <v>31461.8</v>
      </c>
      <c r="I15" s="1"/>
      <c r="J15" s="1"/>
      <c r="K15" s="126"/>
      <c r="L15" s="2">
        <v>1437.3999999999978</v>
      </c>
      <c r="M15" s="147"/>
      <c r="O15" s="2"/>
      <c r="P15" s="1"/>
      <c r="Q15" s="2"/>
      <c r="R15" s="1"/>
      <c r="S15" s="2"/>
    </row>
    <row r="16" spans="1:19" x14ac:dyDescent="0.2">
      <c r="A16" s="144" t="s">
        <v>111</v>
      </c>
      <c r="B16" s="145"/>
      <c r="C16" s="2">
        <v>1096.9000000000001</v>
      </c>
      <c r="D16" s="1"/>
      <c r="E16" s="1"/>
      <c r="F16" s="1"/>
      <c r="G16" s="1"/>
      <c r="H16" s="2">
        <v>1015.4</v>
      </c>
      <c r="I16" s="1"/>
      <c r="J16" s="1"/>
      <c r="K16" s="126"/>
      <c r="L16" s="2">
        <v>81.500000000000114</v>
      </c>
      <c r="M16" s="147"/>
      <c r="O16" s="2"/>
      <c r="P16" s="1"/>
      <c r="Q16" s="2"/>
      <c r="R16" s="1"/>
      <c r="S16" s="2"/>
    </row>
    <row r="17" spans="1:19" x14ac:dyDescent="0.2">
      <c r="A17" s="144" t="s">
        <v>10</v>
      </c>
      <c r="B17" s="145"/>
      <c r="C17" s="2">
        <v>1122.5</v>
      </c>
      <c r="D17" s="1"/>
      <c r="E17" s="1"/>
      <c r="F17" s="1"/>
      <c r="G17" s="1"/>
      <c r="H17" s="2">
        <v>2346.4</v>
      </c>
      <c r="I17" s="1"/>
      <c r="J17" s="1"/>
      <c r="K17" s="126"/>
      <c r="L17" s="2">
        <v>-1223.9000000000001</v>
      </c>
      <c r="M17" s="147"/>
      <c r="O17" s="2"/>
      <c r="P17" s="1"/>
      <c r="Q17" s="2"/>
      <c r="R17" s="1"/>
      <c r="S17" s="2"/>
    </row>
    <row r="18" spans="1:19" x14ac:dyDescent="0.2">
      <c r="A18" s="144" t="s">
        <v>8</v>
      </c>
      <c r="B18" s="145"/>
      <c r="C18" s="2">
        <v>219.3</v>
      </c>
      <c r="D18" s="1"/>
      <c r="E18" s="1"/>
      <c r="F18" s="1"/>
      <c r="G18" s="1"/>
      <c r="H18" s="1">
        <v>-1892.6</v>
      </c>
      <c r="I18" s="1"/>
      <c r="J18" s="1"/>
      <c r="K18" s="126"/>
      <c r="L18" s="2">
        <v>2111.9</v>
      </c>
      <c r="M18" s="147"/>
      <c r="O18" s="2"/>
      <c r="P18" s="1"/>
      <c r="Q18" s="2"/>
      <c r="R18" s="1"/>
      <c r="S18" s="2"/>
    </row>
    <row r="19" spans="1:19" x14ac:dyDescent="0.2">
      <c r="A19" s="125"/>
      <c r="B19" s="126"/>
      <c r="C19" s="1"/>
      <c r="D19" s="1"/>
      <c r="E19" s="1"/>
      <c r="F19" s="1"/>
      <c r="G19" s="1"/>
      <c r="I19" s="1"/>
      <c r="J19" s="1"/>
      <c r="K19" s="126"/>
      <c r="L19" s="2"/>
      <c r="M19" s="147"/>
      <c r="O19" s="1"/>
      <c r="P19" s="1"/>
      <c r="Q19" s="1"/>
      <c r="R19" s="1"/>
      <c r="S19" s="2"/>
    </row>
    <row r="20" spans="1:19" x14ac:dyDescent="0.2">
      <c r="A20" s="144" t="s">
        <v>9</v>
      </c>
      <c r="B20" s="145"/>
      <c r="C20" s="1"/>
      <c r="D20" s="1"/>
      <c r="E20" s="146">
        <v>5426.3</v>
      </c>
      <c r="F20" s="1"/>
      <c r="G20" s="1"/>
      <c r="H20" s="1"/>
      <c r="I20" s="1"/>
      <c r="J20" s="146">
        <v>3367.3999999999996</v>
      </c>
      <c r="K20" s="126"/>
      <c r="L20" s="146">
        <v>2058.9000000000005</v>
      </c>
      <c r="M20" s="147"/>
      <c r="O20" s="1"/>
      <c r="P20" s="2"/>
      <c r="Q20" s="1"/>
      <c r="R20" s="2"/>
      <c r="S20" s="2"/>
    </row>
    <row r="21" spans="1:19" x14ac:dyDescent="0.2">
      <c r="A21" s="144" t="s">
        <v>112</v>
      </c>
      <c r="B21" s="145"/>
      <c r="C21" s="2">
        <v>5399.2</v>
      </c>
      <c r="D21" s="1"/>
      <c r="E21" s="1"/>
      <c r="F21" s="1"/>
      <c r="G21" s="1"/>
      <c r="H21" s="2">
        <v>5093.2</v>
      </c>
      <c r="I21" s="1"/>
      <c r="J21" s="1"/>
      <c r="K21" s="126"/>
      <c r="L21" s="2">
        <v>306</v>
      </c>
      <c r="M21" s="147"/>
      <c r="O21" s="2"/>
      <c r="P21" s="1"/>
      <c r="Q21" s="2"/>
      <c r="R21" s="1"/>
      <c r="S21" s="2"/>
    </row>
    <row r="22" spans="1:19" x14ac:dyDescent="0.2">
      <c r="A22" s="144" t="s">
        <v>10</v>
      </c>
      <c r="B22" s="145"/>
      <c r="C22" s="2">
        <v>27.1</v>
      </c>
      <c r="D22" s="1"/>
      <c r="E22" s="1"/>
      <c r="F22" s="1"/>
      <c r="G22" s="1"/>
      <c r="H22" s="2">
        <v>29.5</v>
      </c>
      <c r="I22" s="1"/>
      <c r="J22" s="1"/>
      <c r="K22" s="126"/>
      <c r="L22" s="2">
        <v>-2.3999999999999986</v>
      </c>
      <c r="M22" s="147"/>
      <c r="O22" s="2"/>
      <c r="P22" s="1"/>
      <c r="Q22" s="2"/>
      <c r="R22" s="1"/>
      <c r="S22" s="2"/>
    </row>
    <row r="23" spans="1:19" x14ac:dyDescent="0.2">
      <c r="A23" s="144" t="s">
        <v>8</v>
      </c>
      <c r="B23" s="145"/>
      <c r="C23" s="2">
        <v>0</v>
      </c>
      <c r="D23" s="1"/>
      <c r="E23" s="1"/>
      <c r="F23" s="1"/>
      <c r="G23" s="1"/>
      <c r="H23" s="1">
        <v>-1755.3</v>
      </c>
      <c r="I23" s="1"/>
      <c r="J23" s="1"/>
      <c r="K23" s="126"/>
      <c r="L23" s="2">
        <v>1755.3</v>
      </c>
      <c r="M23" s="147"/>
      <c r="O23" s="2"/>
      <c r="P23" s="1"/>
      <c r="Q23" s="2"/>
      <c r="R23" s="1"/>
      <c r="S23" s="2"/>
    </row>
    <row r="24" spans="1:19" x14ac:dyDescent="0.2">
      <c r="A24" s="125"/>
      <c r="B24" s="126"/>
      <c r="C24" s="1"/>
      <c r="D24" s="1"/>
      <c r="E24" s="1"/>
      <c r="F24" s="1"/>
      <c r="G24" s="1"/>
      <c r="I24" s="1"/>
      <c r="J24" s="1"/>
      <c r="K24" s="126"/>
      <c r="L24" s="2"/>
      <c r="M24" s="147"/>
      <c r="O24" s="1"/>
      <c r="P24" s="1"/>
      <c r="Q24" s="1"/>
      <c r="R24" s="1"/>
      <c r="S24" s="2"/>
    </row>
    <row r="25" spans="1:19" s="151" customFormat="1" ht="15.75" x14ac:dyDescent="0.25">
      <c r="A25" s="148" t="s">
        <v>11</v>
      </c>
      <c r="B25" s="149"/>
      <c r="C25" s="3"/>
      <c r="D25" s="3"/>
      <c r="E25" s="150">
        <v>29911.600000000002</v>
      </c>
      <c r="F25" s="3"/>
      <c r="G25" s="3"/>
      <c r="H25" s="3"/>
      <c r="I25" s="3"/>
      <c r="J25" s="150">
        <v>29563.599999999999</v>
      </c>
      <c r="K25" s="133"/>
      <c r="L25" s="150">
        <v>348.00000000000364</v>
      </c>
      <c r="M25" s="147"/>
      <c r="O25" s="3"/>
      <c r="P25" s="4"/>
      <c r="Q25" s="3"/>
      <c r="R25" s="4"/>
      <c r="S25" s="4"/>
    </row>
    <row r="26" spans="1:19" x14ac:dyDescent="0.2">
      <c r="A26" s="125"/>
      <c r="B26" s="126"/>
      <c r="C26" s="1"/>
      <c r="D26" s="1"/>
      <c r="E26" s="1"/>
      <c r="F26" s="1"/>
      <c r="G26" s="1"/>
      <c r="H26" s="1"/>
      <c r="I26" s="1"/>
      <c r="J26" s="1"/>
      <c r="K26" s="126"/>
      <c r="L26" s="2"/>
      <c r="M26" s="147"/>
      <c r="O26" s="1"/>
      <c r="P26" s="1"/>
      <c r="Q26" s="1"/>
      <c r="R26" s="1"/>
      <c r="S26" s="2"/>
    </row>
    <row r="27" spans="1:19" x14ac:dyDescent="0.2">
      <c r="A27" s="144" t="s">
        <v>12</v>
      </c>
      <c r="B27" s="145"/>
      <c r="C27" s="1"/>
      <c r="D27" s="1"/>
      <c r="E27" s="169">
        <v>-8464.9</v>
      </c>
      <c r="F27" s="1"/>
      <c r="G27" s="1"/>
      <c r="H27" s="1"/>
      <c r="I27" s="1"/>
      <c r="J27" s="169">
        <v>-7412.2999999999993</v>
      </c>
      <c r="K27" s="126"/>
      <c r="L27" s="146">
        <v>-1052.6000000000004</v>
      </c>
      <c r="M27" s="147"/>
      <c r="O27" s="1"/>
      <c r="P27" s="2"/>
      <c r="Q27" s="1"/>
      <c r="R27" s="2"/>
      <c r="S27" s="2"/>
    </row>
    <row r="28" spans="1:19" x14ac:dyDescent="0.2">
      <c r="A28" s="125"/>
      <c r="B28" s="126"/>
      <c r="C28" s="1"/>
      <c r="D28" s="1"/>
      <c r="E28" s="1"/>
      <c r="F28" s="1"/>
      <c r="G28" s="1"/>
      <c r="H28" s="1"/>
      <c r="I28" s="1"/>
      <c r="J28" s="1"/>
      <c r="K28" s="126"/>
      <c r="L28" s="2"/>
      <c r="M28" s="147"/>
      <c r="O28" s="1"/>
      <c r="P28" s="1"/>
      <c r="Q28" s="1"/>
      <c r="R28" s="1"/>
      <c r="S28" s="2"/>
    </row>
    <row r="29" spans="1:19" x14ac:dyDescent="0.2">
      <c r="A29" s="144" t="s">
        <v>13</v>
      </c>
      <c r="B29" s="145"/>
      <c r="C29" s="1"/>
      <c r="D29" s="1"/>
      <c r="E29" s="146">
        <v>0</v>
      </c>
      <c r="F29" s="1"/>
      <c r="G29" s="1"/>
      <c r="H29" s="1"/>
      <c r="I29" s="1"/>
      <c r="J29" s="146">
        <v>0</v>
      </c>
      <c r="K29" s="126"/>
      <c r="L29" s="146">
        <v>0</v>
      </c>
      <c r="M29" s="147"/>
      <c r="O29" s="1"/>
      <c r="P29" s="2"/>
      <c r="Q29" s="1"/>
      <c r="R29" s="2"/>
      <c r="S29" s="2"/>
    </row>
    <row r="30" spans="1:19" x14ac:dyDescent="0.2">
      <c r="A30" s="168" t="s">
        <v>114</v>
      </c>
      <c r="B30" s="145"/>
      <c r="C30" s="2">
        <v>0</v>
      </c>
      <c r="D30" s="1"/>
      <c r="E30" s="1"/>
      <c r="F30" s="1"/>
      <c r="G30" s="1"/>
      <c r="H30" s="1">
        <v>0</v>
      </c>
      <c r="I30" s="1"/>
      <c r="J30" s="1"/>
      <c r="K30" s="126"/>
      <c r="L30" s="2">
        <v>0</v>
      </c>
      <c r="M30" s="147"/>
      <c r="O30" s="2"/>
      <c r="P30" s="1"/>
      <c r="Q30" s="2"/>
      <c r="R30" s="1"/>
      <c r="S30" s="2"/>
    </row>
    <row r="31" spans="1:19" x14ac:dyDescent="0.2">
      <c r="A31" s="144" t="s">
        <v>14</v>
      </c>
      <c r="B31" s="145"/>
      <c r="C31" s="2">
        <v>0</v>
      </c>
      <c r="D31" s="1"/>
      <c r="E31" s="1"/>
      <c r="F31" s="1"/>
      <c r="G31" s="1"/>
      <c r="H31" s="1">
        <v>0</v>
      </c>
      <c r="I31" s="1"/>
      <c r="J31" s="1"/>
      <c r="K31" s="126"/>
      <c r="L31" s="2">
        <v>0</v>
      </c>
      <c r="M31" s="147"/>
      <c r="O31" s="2"/>
      <c r="P31" s="1"/>
      <c r="Q31" s="2"/>
      <c r="R31" s="1"/>
      <c r="S31" s="2"/>
    </row>
    <row r="32" spans="1:19" x14ac:dyDescent="0.2">
      <c r="A32" s="125"/>
      <c r="B32" s="126"/>
      <c r="C32" s="1"/>
      <c r="D32" s="1"/>
      <c r="E32" s="1"/>
      <c r="F32" s="1"/>
      <c r="G32" s="1"/>
      <c r="I32" s="1"/>
      <c r="J32" s="1"/>
      <c r="K32" s="126"/>
      <c r="L32" s="2"/>
      <c r="M32" s="147"/>
      <c r="O32" s="1"/>
      <c r="P32" s="1"/>
      <c r="Q32" s="1"/>
      <c r="R32" s="1"/>
      <c r="S32" s="2"/>
    </row>
    <row r="33" spans="1:19" x14ac:dyDescent="0.2">
      <c r="A33" s="144" t="s">
        <v>15</v>
      </c>
      <c r="B33" s="145"/>
      <c r="C33" s="1"/>
      <c r="D33" s="1"/>
      <c r="E33" s="146">
        <v>8464.9</v>
      </c>
      <c r="F33" s="1"/>
      <c r="G33" s="1"/>
      <c r="H33" s="1"/>
      <c r="I33" s="1"/>
      <c r="J33" s="146">
        <v>7412.2999999999993</v>
      </c>
      <c r="K33" s="126"/>
      <c r="L33" s="146">
        <v>1052.6000000000004</v>
      </c>
      <c r="M33" s="147"/>
      <c r="O33" s="1"/>
      <c r="P33" s="2"/>
      <c r="Q33" s="1"/>
      <c r="R33" s="2"/>
      <c r="S33" s="2"/>
    </row>
    <row r="34" spans="1:19" x14ac:dyDescent="0.2">
      <c r="A34" s="144" t="s">
        <v>16</v>
      </c>
      <c r="B34" s="145"/>
      <c r="C34" s="2">
        <v>1455.8</v>
      </c>
      <c r="D34" s="1"/>
      <c r="E34" s="1"/>
      <c r="F34" s="1"/>
      <c r="G34" s="1"/>
      <c r="H34" s="2">
        <v>1402.6</v>
      </c>
      <c r="I34" s="1"/>
      <c r="J34" s="1"/>
      <c r="K34" s="126"/>
      <c r="L34" s="2">
        <v>53.200000000000045</v>
      </c>
      <c r="M34" s="147"/>
      <c r="O34" s="2"/>
      <c r="P34" s="1"/>
      <c r="Q34" s="2"/>
      <c r="R34" s="1"/>
      <c r="S34" s="2"/>
    </row>
    <row r="35" spans="1:19" x14ac:dyDescent="0.2">
      <c r="A35" s="144" t="s">
        <v>14</v>
      </c>
      <c r="B35" s="145"/>
      <c r="C35" s="2">
        <v>7009.0999999999995</v>
      </c>
      <c r="D35" s="1"/>
      <c r="E35" s="1"/>
      <c r="F35" s="1"/>
      <c r="G35" s="1"/>
      <c r="H35" s="1">
        <v>6009.7</v>
      </c>
      <c r="I35" s="1"/>
      <c r="J35" s="1"/>
      <c r="K35" s="126"/>
      <c r="L35" s="2">
        <v>999.39999999999964</v>
      </c>
      <c r="M35" s="147"/>
      <c r="O35" s="2"/>
      <c r="P35" s="1"/>
      <c r="Q35" s="2"/>
      <c r="R35" s="1"/>
      <c r="S35" s="2"/>
    </row>
    <row r="36" spans="1:19" ht="14.25" customHeight="1" x14ac:dyDescent="0.2">
      <c r="A36" s="125"/>
      <c r="B36" s="126"/>
      <c r="C36" s="1"/>
      <c r="D36" s="1"/>
      <c r="E36" s="1"/>
      <c r="F36" s="1"/>
      <c r="G36" s="1"/>
      <c r="I36" s="1"/>
      <c r="J36" s="1"/>
      <c r="K36" s="126"/>
      <c r="L36" s="2"/>
      <c r="M36" s="147"/>
      <c r="O36" s="1"/>
      <c r="P36" s="1"/>
      <c r="Q36" s="1"/>
      <c r="R36" s="1"/>
      <c r="S36" s="2"/>
    </row>
    <row r="37" spans="1:19" ht="13.5" customHeight="1" x14ac:dyDescent="0.2">
      <c r="A37" s="144" t="s">
        <v>17</v>
      </c>
      <c r="B37" s="145"/>
      <c r="C37" s="1"/>
      <c r="D37" s="1"/>
      <c r="E37" s="1"/>
      <c r="F37" s="1"/>
      <c r="G37" s="1"/>
      <c r="H37" s="1"/>
      <c r="I37" s="1"/>
      <c r="J37" s="1"/>
      <c r="K37" s="126"/>
      <c r="L37" s="2"/>
      <c r="M37" s="147"/>
      <c r="O37" s="1"/>
      <c r="P37" s="1"/>
      <c r="Q37" s="1"/>
      <c r="R37" s="1"/>
      <c r="S37" s="2"/>
    </row>
    <row r="38" spans="1:19" x14ac:dyDescent="0.2">
      <c r="A38" s="144" t="s">
        <v>18</v>
      </c>
      <c r="B38" s="145"/>
      <c r="C38" s="1"/>
      <c r="D38" s="1"/>
      <c r="E38" s="146">
        <v>21446.700000000004</v>
      </c>
      <c r="F38" s="1"/>
      <c r="G38" s="1"/>
      <c r="H38" s="1"/>
      <c r="I38" s="1"/>
      <c r="J38" s="146">
        <v>22151.3</v>
      </c>
      <c r="K38" s="126"/>
      <c r="L38" s="146">
        <v>-704.59999999999491</v>
      </c>
      <c r="M38" s="147"/>
      <c r="O38" s="1"/>
      <c r="P38" s="2"/>
      <c r="Q38" s="1"/>
      <c r="R38" s="2"/>
      <c r="S38" s="2"/>
    </row>
    <row r="39" spans="1:19" ht="6" customHeight="1" x14ac:dyDescent="0.2">
      <c r="A39" s="125"/>
      <c r="B39" s="126"/>
      <c r="C39" s="1"/>
      <c r="D39" s="1"/>
      <c r="E39" s="1"/>
      <c r="F39" s="1"/>
      <c r="G39" s="1"/>
      <c r="H39" s="1"/>
      <c r="I39" s="1"/>
      <c r="J39" s="1"/>
      <c r="K39" s="126"/>
      <c r="L39" s="2"/>
      <c r="M39" s="147"/>
      <c r="O39" s="1"/>
      <c r="P39" s="1"/>
      <c r="Q39" s="1"/>
      <c r="R39" s="1"/>
      <c r="S39" s="2"/>
    </row>
    <row r="40" spans="1:19" x14ac:dyDescent="0.2">
      <c r="A40" s="144" t="s">
        <v>19</v>
      </c>
      <c r="B40" s="145"/>
      <c r="C40" s="1"/>
      <c r="D40" s="1"/>
      <c r="E40" s="170">
        <v>16835.7</v>
      </c>
      <c r="F40" s="1"/>
      <c r="G40" s="1"/>
      <c r="H40" s="1"/>
      <c r="I40" s="1"/>
      <c r="J40" s="170">
        <v>18855.800000000003</v>
      </c>
      <c r="K40" s="126"/>
      <c r="L40" s="2">
        <v>-2020.1000000000022</v>
      </c>
      <c r="M40" s="147"/>
      <c r="O40" s="1"/>
      <c r="P40" s="2"/>
      <c r="Q40" s="1"/>
      <c r="R40" s="2"/>
      <c r="S40" s="2"/>
    </row>
    <row r="41" spans="1:19" x14ac:dyDescent="0.2">
      <c r="A41" s="144" t="s">
        <v>20</v>
      </c>
      <c r="B41" s="145"/>
      <c r="C41" s="170">
        <v>17317.5</v>
      </c>
      <c r="D41" s="1"/>
      <c r="E41" s="1"/>
      <c r="F41" s="1"/>
      <c r="G41" s="1"/>
      <c r="H41" s="170">
        <v>18891.7</v>
      </c>
      <c r="I41" s="1"/>
      <c r="J41" s="1"/>
      <c r="K41" s="126"/>
      <c r="L41" s="2">
        <v>-1574.2000000000007</v>
      </c>
      <c r="M41" s="147"/>
      <c r="O41" s="2"/>
      <c r="P41" s="1"/>
      <c r="Q41" s="2"/>
      <c r="R41" s="1"/>
      <c r="S41" s="2"/>
    </row>
    <row r="42" spans="1:19" x14ac:dyDescent="0.2">
      <c r="A42" s="152" t="s">
        <v>21</v>
      </c>
      <c r="B42" s="153"/>
      <c r="C42" s="170">
        <v>-501.5</v>
      </c>
      <c r="D42" s="1"/>
      <c r="E42" s="1"/>
      <c r="F42" s="1"/>
      <c r="G42" s="1"/>
      <c r="H42" s="170">
        <v>-40.1</v>
      </c>
      <c r="I42" s="1"/>
      <c r="J42" s="1"/>
      <c r="K42" s="126"/>
      <c r="L42" s="2">
        <v>-461.4</v>
      </c>
      <c r="M42" s="147"/>
      <c r="O42" s="2"/>
      <c r="P42" s="1"/>
      <c r="Q42" s="2"/>
      <c r="R42" s="1"/>
      <c r="S42" s="2"/>
    </row>
    <row r="43" spans="1:19" x14ac:dyDescent="0.2">
      <c r="A43" s="144" t="s">
        <v>23</v>
      </c>
      <c r="B43" s="145"/>
      <c r="C43" s="170">
        <v>19.7</v>
      </c>
      <c r="D43" s="1"/>
      <c r="E43" s="1"/>
      <c r="F43" s="1"/>
      <c r="G43" s="1"/>
      <c r="H43" s="171">
        <v>4.2</v>
      </c>
      <c r="I43" s="1"/>
      <c r="J43" s="1"/>
      <c r="K43" s="126"/>
      <c r="L43" s="2">
        <v>15.5</v>
      </c>
      <c r="M43" s="147"/>
      <c r="O43" s="2"/>
      <c r="P43" s="1"/>
      <c r="Q43" s="2"/>
      <c r="R43" s="1"/>
      <c r="S43" s="2"/>
    </row>
    <row r="44" spans="1:19" ht="15" customHeight="1" x14ac:dyDescent="0.2">
      <c r="A44" s="125"/>
      <c r="B44" s="126"/>
      <c r="C44" s="1"/>
      <c r="D44" s="1"/>
      <c r="E44" s="1"/>
      <c r="F44" s="1"/>
      <c r="G44" s="1"/>
      <c r="I44" s="1"/>
      <c r="J44" s="1"/>
      <c r="K44" s="126"/>
      <c r="L44" s="2"/>
      <c r="M44" s="147"/>
      <c r="O44" s="1"/>
      <c r="P44" s="1"/>
      <c r="Q44" s="1"/>
      <c r="R44" s="1"/>
      <c r="S44" s="2"/>
    </row>
    <row r="45" spans="1:19" x14ac:dyDescent="0.2">
      <c r="A45" s="144" t="s">
        <v>24</v>
      </c>
      <c r="B45" s="145"/>
      <c r="C45" s="1"/>
      <c r="D45" s="1"/>
      <c r="E45" s="146">
        <v>96.5</v>
      </c>
      <c r="F45" s="1"/>
      <c r="G45" s="1"/>
      <c r="H45" s="1"/>
      <c r="I45" s="1"/>
      <c r="J45" s="146">
        <v>138.6</v>
      </c>
      <c r="K45" s="126"/>
      <c r="L45" s="146">
        <v>-42.099999999999994</v>
      </c>
      <c r="M45" s="147"/>
      <c r="O45" s="1"/>
      <c r="P45" s="2"/>
      <c r="Q45" s="1"/>
      <c r="R45" s="2"/>
      <c r="S45" s="2"/>
    </row>
    <row r="46" spans="1:19" ht="7.5" customHeight="1" x14ac:dyDescent="0.2">
      <c r="A46" s="144" t="s">
        <v>25</v>
      </c>
      <c r="B46" s="145"/>
      <c r="C46" s="1"/>
      <c r="D46" s="1"/>
      <c r="E46" s="1"/>
      <c r="F46" s="1"/>
      <c r="G46" s="1"/>
      <c r="H46" s="1"/>
      <c r="I46" s="1"/>
      <c r="J46" s="1"/>
      <c r="K46" s="126"/>
      <c r="L46" s="2"/>
      <c r="M46" s="147"/>
      <c r="O46" s="1"/>
      <c r="P46" s="1"/>
      <c r="Q46" s="1"/>
      <c r="R46" s="1"/>
      <c r="S46" s="2"/>
    </row>
    <row r="47" spans="1:19" x14ac:dyDescent="0.2">
      <c r="A47" s="144" t="s">
        <v>26</v>
      </c>
      <c r="B47" s="145"/>
      <c r="C47" s="1"/>
      <c r="D47" s="1"/>
      <c r="E47" s="146">
        <v>100.9</v>
      </c>
      <c r="F47" s="1"/>
      <c r="G47" s="1"/>
      <c r="H47" s="1"/>
      <c r="I47" s="1"/>
      <c r="J47" s="146">
        <v>109.9</v>
      </c>
      <c r="K47" s="126"/>
      <c r="L47" s="146">
        <v>-9</v>
      </c>
      <c r="M47" s="147"/>
      <c r="O47" s="1"/>
      <c r="P47" s="2"/>
      <c r="Q47" s="1"/>
      <c r="R47" s="2"/>
      <c r="S47" s="2"/>
    </row>
    <row r="48" spans="1:19" ht="6" customHeight="1" x14ac:dyDescent="0.2">
      <c r="A48" s="125"/>
      <c r="B48" s="126"/>
      <c r="C48" s="1"/>
      <c r="D48" s="1"/>
      <c r="E48" s="1"/>
      <c r="F48" s="1"/>
      <c r="G48" s="1"/>
      <c r="H48" s="1"/>
      <c r="I48" s="1"/>
      <c r="J48" s="1"/>
      <c r="K48" s="126"/>
      <c r="L48" s="2"/>
      <c r="M48" s="147"/>
      <c r="O48" s="1"/>
      <c r="P48" s="1"/>
      <c r="Q48" s="1"/>
      <c r="R48" s="1"/>
      <c r="S48" s="2"/>
    </row>
    <row r="49" spans="1:19" s="151" customFormat="1" ht="15.75" x14ac:dyDescent="0.25">
      <c r="A49" s="148" t="s">
        <v>27</v>
      </c>
      <c r="B49" s="149"/>
      <c r="C49" s="3"/>
      <c r="D49" s="3"/>
      <c r="E49" s="150">
        <v>4413.600000000004</v>
      </c>
      <c r="F49" s="3"/>
      <c r="G49" s="3"/>
      <c r="H49" s="3"/>
      <c r="I49" s="3"/>
      <c r="J49" s="150">
        <v>3046.9999999999964</v>
      </c>
      <c r="K49" s="133"/>
      <c r="L49" s="150">
        <v>1366.6000000000076</v>
      </c>
      <c r="M49" s="147"/>
      <c r="O49" s="3"/>
      <c r="P49" s="4"/>
      <c r="Q49" s="3"/>
      <c r="R49" s="4"/>
      <c r="S49" s="4"/>
    </row>
    <row r="50" spans="1:19" ht="9.75" customHeight="1" x14ac:dyDescent="0.2">
      <c r="A50" s="125"/>
      <c r="B50" s="126"/>
      <c r="C50" s="1"/>
      <c r="D50" s="1"/>
      <c r="E50" s="1"/>
      <c r="F50" s="1"/>
      <c r="G50" s="1"/>
      <c r="H50" s="1"/>
      <c r="I50" s="1"/>
      <c r="J50" s="1"/>
      <c r="K50" s="126"/>
      <c r="L50" s="2"/>
      <c r="M50" s="147"/>
      <c r="O50" s="1"/>
      <c r="P50" s="1"/>
      <c r="Q50" s="1"/>
      <c r="R50" s="1"/>
      <c r="S50" s="2"/>
    </row>
    <row r="51" spans="1:19" x14ac:dyDescent="0.2">
      <c r="A51" s="144" t="s">
        <v>28</v>
      </c>
      <c r="B51" s="145"/>
      <c r="C51" s="1"/>
      <c r="D51" s="1"/>
      <c r="E51" s="146">
        <v>1793.6</v>
      </c>
      <c r="F51" s="1"/>
      <c r="G51" s="1"/>
      <c r="H51" s="1"/>
      <c r="I51" s="1"/>
      <c r="J51" s="146">
        <v>1630.4</v>
      </c>
      <c r="K51" s="126"/>
      <c r="L51" s="146">
        <v>163.19999999999982</v>
      </c>
      <c r="M51" s="147"/>
      <c r="O51" s="1"/>
      <c r="P51" s="2"/>
      <c r="Q51" s="1"/>
      <c r="R51" s="2"/>
      <c r="S51" s="2"/>
    </row>
    <row r="52" spans="1:19" x14ac:dyDescent="0.2">
      <c r="A52" s="144" t="s">
        <v>29</v>
      </c>
      <c r="B52" s="145"/>
      <c r="C52" s="2">
        <v>1793.6</v>
      </c>
      <c r="D52" s="1"/>
      <c r="E52" s="1"/>
      <c r="F52" s="1"/>
      <c r="G52" s="1"/>
      <c r="H52" s="1">
        <v>1630.4</v>
      </c>
      <c r="I52" s="1"/>
      <c r="J52" s="1"/>
      <c r="K52" s="126"/>
      <c r="L52" s="2">
        <v>163.19999999999982</v>
      </c>
      <c r="M52" s="147"/>
      <c r="O52" s="2"/>
      <c r="P52" s="1"/>
      <c r="Q52" s="2"/>
      <c r="R52" s="1"/>
      <c r="S52" s="2"/>
    </row>
    <row r="53" spans="1:19" ht="9.75" customHeight="1" x14ac:dyDescent="0.2">
      <c r="A53" s="125"/>
      <c r="B53" s="126"/>
      <c r="C53" s="1"/>
      <c r="D53" s="1"/>
      <c r="E53" s="1"/>
      <c r="F53" s="1"/>
      <c r="G53" s="1"/>
      <c r="I53" s="1"/>
      <c r="J53" s="1"/>
      <c r="K53" s="126"/>
      <c r="L53" s="2"/>
      <c r="M53" s="147"/>
      <c r="O53" s="1"/>
      <c r="P53" s="1"/>
      <c r="Q53" s="1"/>
      <c r="R53" s="1"/>
      <c r="S53" s="2"/>
    </row>
    <row r="54" spans="1:19" x14ac:dyDescent="0.2">
      <c r="A54" s="144" t="s">
        <v>30</v>
      </c>
      <c r="B54" s="145"/>
      <c r="C54" s="1"/>
      <c r="D54" s="1"/>
      <c r="E54" s="146">
        <v>380.2</v>
      </c>
      <c r="F54" s="1"/>
      <c r="G54" s="1"/>
      <c r="H54" s="1"/>
      <c r="I54" s="1"/>
      <c r="J54" s="146">
        <v>675</v>
      </c>
      <c r="K54" s="126"/>
      <c r="L54" s="146">
        <v>-294.8</v>
      </c>
      <c r="M54" s="147"/>
      <c r="O54" s="1"/>
      <c r="P54" s="2"/>
      <c r="Q54" s="1"/>
      <c r="R54" s="2"/>
      <c r="S54" s="2"/>
    </row>
    <row r="55" spans="1:19" x14ac:dyDescent="0.2">
      <c r="A55" s="144" t="s">
        <v>31</v>
      </c>
      <c r="B55" s="145"/>
      <c r="C55" s="2">
        <v>380.2</v>
      </c>
      <c r="D55" s="1"/>
      <c r="E55" s="1"/>
      <c r="F55" s="1"/>
      <c r="G55" s="1"/>
      <c r="H55" s="1">
        <v>675</v>
      </c>
      <c r="I55" s="1"/>
      <c r="J55" s="1"/>
      <c r="K55" s="126"/>
      <c r="L55" s="2">
        <v>-294.8</v>
      </c>
      <c r="M55" s="147"/>
      <c r="O55" s="2"/>
      <c r="P55" s="1"/>
      <c r="Q55" s="2"/>
      <c r="R55" s="1"/>
      <c r="S55" s="2"/>
    </row>
    <row r="56" spans="1:19" x14ac:dyDescent="0.2">
      <c r="A56" s="125"/>
      <c r="B56" s="126"/>
      <c r="C56" s="1"/>
      <c r="D56" s="1"/>
      <c r="E56" s="1"/>
      <c r="F56" s="1"/>
      <c r="G56" s="1"/>
      <c r="I56" s="1"/>
      <c r="J56" s="1"/>
      <c r="K56" s="126"/>
      <c r="L56" s="2"/>
      <c r="M56" s="147"/>
      <c r="O56" s="1"/>
      <c r="P56" s="1"/>
      <c r="Q56" s="1"/>
      <c r="R56" s="1"/>
      <c r="S56" s="2"/>
    </row>
    <row r="57" spans="1:19" s="151" customFormat="1" ht="15.75" x14ac:dyDescent="0.25">
      <c r="A57" s="148" t="s">
        <v>32</v>
      </c>
      <c r="B57" s="149"/>
      <c r="C57" s="1"/>
      <c r="D57" s="1"/>
      <c r="E57" s="150">
        <v>1413.3999999999999</v>
      </c>
      <c r="F57" s="3"/>
      <c r="G57" s="3"/>
      <c r="H57" s="1"/>
      <c r="I57" s="1"/>
      <c r="J57" s="150">
        <v>955.40000000000009</v>
      </c>
      <c r="K57" s="133"/>
      <c r="L57" s="150">
        <v>457.99999999999977</v>
      </c>
      <c r="M57" s="147"/>
      <c r="O57" s="1"/>
      <c r="P57" s="4"/>
      <c r="Q57" s="3"/>
      <c r="R57" s="4"/>
      <c r="S57" s="4"/>
    </row>
    <row r="58" spans="1:19" hidden="1" x14ac:dyDescent="0.2">
      <c r="A58" s="125"/>
      <c r="B58" s="126"/>
      <c r="C58" s="1"/>
      <c r="D58" s="1"/>
      <c r="E58" s="3"/>
      <c r="F58" s="1"/>
      <c r="G58" s="1"/>
      <c r="H58" s="1"/>
      <c r="I58" s="1"/>
      <c r="J58" s="3"/>
      <c r="K58" s="126"/>
      <c r="L58" s="2"/>
      <c r="M58" s="147"/>
      <c r="O58" s="1"/>
      <c r="P58" s="3"/>
      <c r="Q58" s="1"/>
      <c r="R58" s="1"/>
      <c r="S58" s="2"/>
    </row>
    <row r="59" spans="1:19" hidden="1" x14ac:dyDescent="0.2">
      <c r="A59" s="148" t="s">
        <v>108</v>
      </c>
      <c r="B59" s="145"/>
      <c r="C59" s="1"/>
      <c r="D59" s="1"/>
      <c r="E59" s="150">
        <v>1691.8999999999996</v>
      </c>
      <c r="F59" s="3"/>
      <c r="G59" s="3"/>
      <c r="H59" s="1"/>
      <c r="I59" s="1"/>
      <c r="J59" s="150">
        <v>1691.8999999999996</v>
      </c>
      <c r="K59" s="126"/>
      <c r="L59" s="150">
        <v>0</v>
      </c>
      <c r="M59" s="147"/>
      <c r="O59" s="1"/>
      <c r="P59" s="4"/>
      <c r="Q59" s="3"/>
      <c r="R59" s="4"/>
      <c r="S59" s="4"/>
    </row>
    <row r="60" spans="1:19" x14ac:dyDescent="0.2">
      <c r="A60" s="125"/>
      <c r="B60" s="126"/>
      <c r="C60" s="1"/>
      <c r="D60" s="1"/>
      <c r="E60" s="3"/>
      <c r="F60" s="1"/>
      <c r="G60" s="1"/>
      <c r="H60" s="1"/>
      <c r="I60" s="1"/>
      <c r="J60" s="3"/>
      <c r="K60" s="126"/>
      <c r="L60" s="2"/>
      <c r="M60" s="147"/>
      <c r="O60" s="1"/>
      <c r="P60" s="3"/>
      <c r="Q60" s="1"/>
      <c r="R60" s="1"/>
      <c r="S60" s="2"/>
    </row>
    <row r="61" spans="1:19" x14ac:dyDescent="0.2">
      <c r="A61" s="148" t="s">
        <v>109</v>
      </c>
      <c r="B61" s="145"/>
      <c r="C61" s="1"/>
      <c r="D61" s="1"/>
      <c r="E61" s="150">
        <v>5827.0000000000036</v>
      </c>
      <c r="F61" s="3"/>
      <c r="G61" s="3"/>
      <c r="H61" s="1"/>
      <c r="I61" s="1"/>
      <c r="J61" s="150">
        <v>4002.3999999999965</v>
      </c>
      <c r="K61" s="133"/>
      <c r="L61" s="150">
        <v>1824.6000000000072</v>
      </c>
      <c r="M61" s="147"/>
      <c r="O61" s="1"/>
      <c r="P61" s="4"/>
      <c r="Q61" s="3"/>
      <c r="R61" s="4"/>
      <c r="S61" s="4"/>
    </row>
    <row r="62" spans="1:19" ht="15.75" thickBot="1" x14ac:dyDescent="0.25">
      <c r="A62" s="154"/>
      <c r="B62" s="155"/>
      <c r="C62" s="156"/>
      <c r="D62" s="156"/>
      <c r="E62" s="156"/>
      <c r="F62" s="156"/>
      <c r="G62" s="156"/>
      <c r="H62" s="156"/>
      <c r="I62" s="156"/>
      <c r="J62" s="157"/>
      <c r="K62" s="158"/>
      <c r="L62" s="159"/>
      <c r="M62" s="160"/>
      <c r="N62" s="166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1"/>
      <c r="D65" s="101"/>
      <c r="E65" s="101"/>
      <c r="L65" s="2"/>
      <c r="M65" s="2"/>
      <c r="O65" s="101"/>
      <c r="P65" s="101"/>
      <c r="Q65" s="101"/>
      <c r="R65" s="101"/>
      <c r="S65" s="101"/>
    </row>
    <row r="66" spans="3:19" x14ac:dyDescent="0.2">
      <c r="C66" s="101"/>
      <c r="D66" s="101"/>
      <c r="E66" s="101"/>
      <c r="L66" s="2"/>
      <c r="M66" s="2"/>
      <c r="O66" s="101"/>
      <c r="P66" s="101"/>
      <c r="Q66" s="101"/>
      <c r="R66" s="101"/>
      <c r="S66" s="101"/>
    </row>
    <row r="67" spans="3:19" x14ac:dyDescent="0.2">
      <c r="C67" s="101"/>
      <c r="D67" s="101"/>
      <c r="E67" s="101"/>
      <c r="L67" s="2"/>
      <c r="M67" s="2"/>
      <c r="O67" s="101"/>
      <c r="P67" s="101"/>
      <c r="Q67" s="101"/>
      <c r="R67" s="101"/>
      <c r="S67" s="101"/>
    </row>
    <row r="68" spans="3:19" x14ac:dyDescent="0.2">
      <c r="C68" s="101"/>
      <c r="D68" s="101"/>
      <c r="E68" s="101"/>
      <c r="L68" s="2"/>
      <c r="M68" s="2"/>
      <c r="O68" s="101"/>
      <c r="P68" s="101"/>
      <c r="Q68" s="101"/>
      <c r="R68" s="101"/>
      <c r="S68" s="101"/>
    </row>
    <row r="69" spans="3:19" x14ac:dyDescent="0.2">
      <c r="C69" s="101"/>
      <c r="D69" s="101"/>
      <c r="E69" s="101"/>
      <c r="L69" s="2"/>
      <c r="M69" s="2"/>
      <c r="O69" s="101"/>
      <c r="P69" s="101"/>
      <c r="Q69" s="101"/>
      <c r="R69" s="101"/>
      <c r="S69" s="101"/>
    </row>
    <row r="70" spans="3:19" x14ac:dyDescent="0.2">
      <c r="C70" s="101"/>
      <c r="D70" s="101"/>
      <c r="E70" s="101"/>
      <c r="L70" s="2"/>
      <c r="M70" s="2"/>
      <c r="O70" s="101"/>
      <c r="P70" s="101"/>
      <c r="Q70" s="101"/>
      <c r="R70" s="101"/>
      <c r="S70" s="101"/>
    </row>
    <row r="71" spans="3:19" x14ac:dyDescent="0.2">
      <c r="C71" s="101"/>
      <c r="D71" s="101"/>
      <c r="E71" s="101"/>
      <c r="L71" s="2"/>
      <c r="M71" s="2"/>
      <c r="O71" s="101"/>
      <c r="P71" s="101"/>
      <c r="Q71" s="101"/>
      <c r="R71" s="101"/>
      <c r="S71" s="101"/>
    </row>
    <row r="72" spans="3:19" x14ac:dyDescent="0.2">
      <c r="C72" s="101"/>
      <c r="D72" s="101"/>
      <c r="E72" s="101"/>
      <c r="L72" s="2"/>
      <c r="M72" s="2"/>
      <c r="O72" s="101"/>
      <c r="P72" s="101"/>
      <c r="Q72" s="101"/>
      <c r="R72" s="101"/>
      <c r="S72" s="101"/>
    </row>
    <row r="73" spans="3:19" x14ac:dyDescent="0.2">
      <c r="C73" s="101"/>
      <c r="D73" s="101"/>
      <c r="E73" s="101"/>
      <c r="L73" s="2"/>
      <c r="M73" s="2"/>
      <c r="O73" s="101"/>
      <c r="P73" s="101"/>
      <c r="Q73" s="101"/>
      <c r="R73" s="101"/>
      <c r="S73" s="101"/>
    </row>
    <row r="74" spans="3:19" x14ac:dyDescent="0.2">
      <c r="C74" s="101"/>
      <c r="D74" s="101"/>
      <c r="E74" s="101"/>
      <c r="L74" s="2"/>
      <c r="M74" s="2"/>
      <c r="O74" s="101"/>
      <c r="P74" s="101"/>
      <c r="Q74" s="101"/>
      <c r="R74" s="101"/>
      <c r="S74" s="101"/>
    </row>
    <row r="75" spans="3:19" x14ac:dyDescent="0.2">
      <c r="C75" s="101"/>
      <c r="D75" s="101"/>
      <c r="E75" s="101"/>
      <c r="L75" s="2"/>
      <c r="M75" s="2"/>
      <c r="O75" s="101"/>
      <c r="P75" s="101"/>
      <c r="Q75" s="101"/>
      <c r="R75" s="101"/>
      <c r="S75" s="101"/>
    </row>
    <row r="76" spans="3:19" x14ac:dyDescent="0.2">
      <c r="C76" s="101"/>
      <c r="D76" s="101"/>
      <c r="E76" s="101"/>
      <c r="L76" s="2"/>
      <c r="M76" s="2"/>
      <c r="O76" s="101"/>
      <c r="P76" s="101"/>
      <c r="Q76" s="101"/>
      <c r="R76" s="101"/>
      <c r="S76" s="101"/>
    </row>
    <row r="77" spans="3:19" x14ac:dyDescent="0.2">
      <c r="C77" s="101"/>
      <c r="D77" s="101"/>
      <c r="E77" s="101"/>
      <c r="L77" s="2"/>
      <c r="M77" s="2"/>
      <c r="O77" s="101"/>
      <c r="P77" s="101"/>
      <c r="Q77" s="101"/>
      <c r="R77" s="101"/>
      <c r="S77" s="101"/>
    </row>
    <row r="78" spans="3:19" x14ac:dyDescent="0.2">
      <c r="C78" s="101"/>
      <c r="D78" s="101"/>
      <c r="E78" s="101"/>
      <c r="L78" s="2"/>
      <c r="M78" s="2"/>
      <c r="O78" s="101"/>
      <c r="P78" s="101"/>
      <c r="Q78" s="101"/>
      <c r="R78" s="101"/>
      <c r="S78" s="101"/>
    </row>
    <row r="79" spans="3:19" x14ac:dyDescent="0.2">
      <c r="C79" s="101"/>
      <c r="D79" s="101"/>
      <c r="E79" s="101"/>
      <c r="L79" s="2"/>
      <c r="M79" s="2"/>
      <c r="O79" s="101"/>
      <c r="P79" s="101"/>
      <c r="Q79" s="101"/>
      <c r="R79" s="101"/>
      <c r="S79" s="101"/>
    </row>
    <row r="80" spans="3:19" x14ac:dyDescent="0.2">
      <c r="C80" s="101"/>
      <c r="D80" s="101"/>
      <c r="E80" s="101"/>
      <c r="L80" s="2"/>
      <c r="M80" s="2"/>
      <c r="O80" s="101"/>
      <c r="P80" s="101"/>
      <c r="Q80" s="101"/>
      <c r="R80" s="101"/>
      <c r="S80" s="101"/>
    </row>
    <row r="81" spans="3:19" x14ac:dyDescent="0.2">
      <c r="C81" s="101"/>
      <c r="D81" s="101"/>
      <c r="E81" s="101"/>
      <c r="L81" s="2"/>
      <c r="M81" s="2"/>
      <c r="O81" s="101"/>
      <c r="P81" s="101"/>
      <c r="Q81" s="101"/>
      <c r="R81" s="101"/>
      <c r="S81" s="101"/>
    </row>
    <row r="82" spans="3:19" x14ac:dyDescent="0.2">
      <c r="C82" s="101"/>
      <c r="D82" s="101"/>
      <c r="E82" s="101"/>
      <c r="L82" s="2"/>
      <c r="M82" s="2"/>
      <c r="O82" s="101"/>
      <c r="P82" s="101"/>
      <c r="Q82" s="101"/>
      <c r="R82" s="101"/>
      <c r="S82" s="101"/>
    </row>
    <row r="83" spans="3:19" x14ac:dyDescent="0.2">
      <c r="C83" s="101"/>
      <c r="D83" s="101"/>
      <c r="E83" s="101"/>
      <c r="L83" s="2"/>
      <c r="M83" s="2"/>
      <c r="O83" s="101"/>
      <c r="P83" s="101"/>
      <c r="Q83" s="101"/>
      <c r="R83" s="101"/>
      <c r="S83" s="101"/>
    </row>
    <row r="84" spans="3:19" x14ac:dyDescent="0.2">
      <c r="C84" s="101"/>
      <c r="D84" s="101"/>
      <c r="E84" s="101"/>
      <c r="L84" s="2"/>
      <c r="M84" s="2"/>
      <c r="O84" s="101"/>
      <c r="P84" s="101"/>
      <c r="Q84" s="101"/>
      <c r="R84" s="101"/>
      <c r="S84" s="101"/>
    </row>
    <row r="85" spans="3:19" x14ac:dyDescent="0.2">
      <c r="C85" s="101"/>
      <c r="D85" s="101"/>
      <c r="E85" s="101"/>
      <c r="L85" s="2"/>
      <c r="M85" s="2"/>
      <c r="O85" s="101"/>
      <c r="P85" s="101"/>
      <c r="Q85" s="101"/>
      <c r="R85" s="101"/>
      <c r="S85" s="101"/>
    </row>
    <row r="86" spans="3:19" x14ac:dyDescent="0.2">
      <c r="C86" s="101"/>
      <c r="D86" s="101"/>
      <c r="E86" s="101"/>
      <c r="L86" s="2"/>
      <c r="M86" s="2"/>
      <c r="O86" s="101"/>
      <c r="P86" s="101"/>
      <c r="Q86" s="101"/>
      <c r="R86" s="101"/>
      <c r="S86" s="101"/>
    </row>
    <row r="87" spans="3:19" x14ac:dyDescent="0.2">
      <c r="C87" s="101"/>
      <c r="D87" s="101"/>
      <c r="E87" s="101"/>
      <c r="L87" s="2"/>
      <c r="M87" s="2"/>
      <c r="O87" s="101"/>
      <c r="P87" s="101"/>
      <c r="Q87" s="101"/>
      <c r="R87" s="101"/>
      <c r="S87" s="101"/>
    </row>
    <row r="88" spans="3:19" x14ac:dyDescent="0.2">
      <c r="C88" s="101"/>
      <c r="D88" s="101"/>
      <c r="E88" s="101"/>
      <c r="L88" s="2"/>
      <c r="M88" s="2"/>
      <c r="O88" s="101"/>
      <c r="P88" s="101"/>
      <c r="Q88" s="101"/>
      <c r="R88" s="101"/>
      <c r="S88" s="101"/>
    </row>
    <row r="89" spans="3:19" x14ac:dyDescent="0.2">
      <c r="C89" s="101"/>
      <c r="D89" s="101"/>
      <c r="E89" s="101"/>
      <c r="L89" s="2"/>
      <c r="M89" s="2"/>
      <c r="O89" s="101"/>
      <c r="P89" s="101"/>
      <c r="Q89" s="101"/>
      <c r="R89" s="101"/>
      <c r="S89" s="101"/>
    </row>
    <row r="90" spans="3:19" x14ac:dyDescent="0.2">
      <c r="C90" s="101"/>
      <c r="D90" s="101"/>
      <c r="E90" s="101"/>
      <c r="L90" s="2"/>
      <c r="M90" s="2"/>
      <c r="O90" s="101"/>
      <c r="P90" s="101"/>
      <c r="Q90" s="101"/>
      <c r="R90" s="101"/>
      <c r="S90" s="101"/>
    </row>
    <row r="91" spans="3:19" x14ac:dyDescent="0.2">
      <c r="C91" s="101"/>
      <c r="D91" s="101"/>
      <c r="E91" s="101"/>
      <c r="L91" s="2"/>
      <c r="M91" s="2"/>
      <c r="O91" s="101"/>
      <c r="P91" s="101"/>
      <c r="Q91" s="101"/>
      <c r="R91" s="101"/>
      <c r="S91" s="101"/>
    </row>
    <row r="92" spans="3:19" x14ac:dyDescent="0.2">
      <c r="C92" s="101"/>
      <c r="D92" s="101"/>
      <c r="E92" s="101"/>
      <c r="L92" s="2"/>
      <c r="M92" s="2"/>
      <c r="O92" s="101"/>
      <c r="P92" s="101"/>
      <c r="Q92" s="101"/>
      <c r="R92" s="101"/>
      <c r="S92" s="101"/>
    </row>
    <row r="93" spans="3:19" x14ac:dyDescent="0.2">
      <c r="C93" s="101"/>
      <c r="D93" s="101"/>
      <c r="E93" s="101"/>
      <c r="L93" s="2"/>
      <c r="M93" s="2"/>
      <c r="O93" s="101"/>
      <c r="P93" s="101"/>
      <c r="Q93" s="101"/>
      <c r="R93" s="101"/>
      <c r="S93" s="101"/>
    </row>
    <row r="94" spans="3:19" x14ac:dyDescent="0.2">
      <c r="C94" s="101"/>
      <c r="D94" s="101"/>
      <c r="E94" s="101"/>
      <c r="L94" s="2"/>
      <c r="M94" s="2"/>
      <c r="O94" s="101"/>
      <c r="P94" s="101"/>
      <c r="Q94" s="101"/>
      <c r="R94" s="101"/>
      <c r="S94" s="101"/>
    </row>
    <row r="95" spans="3:19" x14ac:dyDescent="0.2">
      <c r="C95" s="101"/>
      <c r="D95" s="101"/>
      <c r="E95" s="101"/>
      <c r="L95" s="2"/>
      <c r="M95" s="2"/>
      <c r="O95" s="101"/>
      <c r="P95" s="101"/>
      <c r="Q95" s="101"/>
      <c r="R95" s="101"/>
      <c r="S95" s="101"/>
    </row>
    <row r="96" spans="3:19" x14ac:dyDescent="0.2">
      <c r="C96" s="101"/>
      <c r="D96" s="101"/>
      <c r="E96" s="101"/>
      <c r="L96" s="2"/>
      <c r="M96" s="2"/>
      <c r="O96" s="101"/>
      <c r="P96" s="101"/>
      <c r="Q96" s="101"/>
      <c r="R96" s="101"/>
      <c r="S96" s="101"/>
    </row>
    <row r="97" spans="3:19" x14ac:dyDescent="0.2">
      <c r="C97" s="101"/>
      <c r="D97" s="101"/>
      <c r="E97" s="101"/>
      <c r="L97" s="2"/>
      <c r="M97" s="2"/>
      <c r="O97" s="101"/>
      <c r="P97" s="101"/>
      <c r="Q97" s="101"/>
      <c r="R97" s="101"/>
      <c r="S97" s="101"/>
    </row>
    <row r="98" spans="3:19" x14ac:dyDescent="0.2">
      <c r="C98" s="101"/>
      <c r="D98" s="101"/>
      <c r="E98" s="101"/>
      <c r="L98" s="2"/>
      <c r="M98" s="2"/>
      <c r="O98" s="101"/>
      <c r="P98" s="101"/>
      <c r="Q98" s="101"/>
      <c r="R98" s="101"/>
      <c r="S98" s="101"/>
    </row>
    <row r="99" spans="3:19" x14ac:dyDescent="0.2">
      <c r="C99" s="101"/>
      <c r="D99" s="101"/>
      <c r="E99" s="101"/>
      <c r="L99" s="2"/>
      <c r="M99" s="2"/>
      <c r="O99" s="101"/>
      <c r="P99" s="101"/>
      <c r="Q99" s="101"/>
      <c r="R99" s="101"/>
      <c r="S99" s="101"/>
    </row>
    <row r="100" spans="3:19" x14ac:dyDescent="0.2">
      <c r="C100" s="101"/>
      <c r="D100" s="101"/>
      <c r="E100" s="101"/>
      <c r="L100" s="2"/>
      <c r="M100" s="2"/>
      <c r="O100" s="101"/>
      <c r="P100" s="101"/>
      <c r="Q100" s="101"/>
      <c r="R100" s="101"/>
      <c r="S100" s="101"/>
    </row>
    <row r="101" spans="3:19" x14ac:dyDescent="0.2">
      <c r="C101" s="101"/>
      <c r="D101" s="101"/>
      <c r="E101" s="101"/>
      <c r="L101" s="2"/>
      <c r="M101" s="2"/>
      <c r="O101" s="101"/>
      <c r="P101" s="101"/>
      <c r="Q101" s="101"/>
      <c r="R101" s="101"/>
      <c r="S101" s="101"/>
    </row>
    <row r="102" spans="3:19" x14ac:dyDescent="0.2">
      <c r="C102" s="101"/>
      <c r="D102" s="101"/>
      <c r="E102" s="101"/>
      <c r="L102" s="2"/>
      <c r="M102" s="2"/>
      <c r="O102" s="101"/>
      <c r="P102" s="101"/>
      <c r="Q102" s="101"/>
      <c r="R102" s="101"/>
      <c r="S102" s="101"/>
    </row>
    <row r="103" spans="3:19" x14ac:dyDescent="0.2">
      <c r="C103" s="101"/>
      <c r="D103" s="101"/>
      <c r="E103" s="101"/>
      <c r="L103" s="2"/>
      <c r="M103" s="2"/>
      <c r="O103" s="101"/>
      <c r="P103" s="101"/>
      <c r="Q103" s="101"/>
      <c r="R103" s="101"/>
      <c r="S103" s="101"/>
    </row>
    <row r="104" spans="3:19" x14ac:dyDescent="0.2">
      <c r="C104" s="101"/>
      <c r="D104" s="101"/>
      <c r="E104" s="101"/>
      <c r="L104" s="2"/>
      <c r="M104" s="2"/>
      <c r="O104" s="101"/>
      <c r="P104" s="101"/>
      <c r="Q104" s="101"/>
      <c r="R104" s="101"/>
      <c r="S104" s="101"/>
    </row>
    <row r="105" spans="3:19" x14ac:dyDescent="0.2">
      <c r="C105" s="101"/>
      <c r="D105" s="101"/>
      <c r="E105" s="101"/>
      <c r="L105" s="2"/>
      <c r="M105" s="2"/>
      <c r="O105" s="101"/>
      <c r="P105" s="101"/>
      <c r="Q105" s="101"/>
      <c r="R105" s="101"/>
      <c r="S105" s="101"/>
    </row>
    <row r="106" spans="3:19" x14ac:dyDescent="0.2">
      <c r="C106" s="101"/>
      <c r="D106" s="101"/>
      <c r="E106" s="101"/>
      <c r="L106" s="2"/>
      <c r="M106" s="2"/>
      <c r="O106" s="101"/>
      <c r="P106" s="101"/>
      <c r="Q106" s="101"/>
      <c r="R106" s="101"/>
      <c r="S106" s="101"/>
    </row>
    <row r="107" spans="3:19" x14ac:dyDescent="0.2">
      <c r="C107" s="101"/>
      <c r="D107" s="101"/>
      <c r="E107" s="101"/>
      <c r="L107" s="2"/>
      <c r="M107" s="2"/>
      <c r="O107" s="101"/>
      <c r="P107" s="101"/>
      <c r="Q107" s="101"/>
      <c r="R107" s="101"/>
      <c r="S107" s="101"/>
    </row>
    <row r="108" spans="3:19" x14ac:dyDescent="0.2">
      <c r="C108" s="101"/>
      <c r="D108" s="101"/>
      <c r="E108" s="101"/>
      <c r="L108" s="2"/>
      <c r="M108" s="2"/>
      <c r="O108" s="101"/>
      <c r="P108" s="101"/>
      <c r="Q108" s="101"/>
      <c r="R108" s="101"/>
      <c r="S108" s="101"/>
    </row>
    <row r="109" spans="3:19" x14ac:dyDescent="0.2">
      <c r="C109" s="101"/>
      <c r="D109" s="101"/>
      <c r="E109" s="101"/>
      <c r="L109" s="2"/>
      <c r="M109" s="2"/>
      <c r="O109" s="101"/>
      <c r="P109" s="101"/>
      <c r="Q109" s="101"/>
      <c r="R109" s="101"/>
      <c r="S109" s="101"/>
    </row>
    <row r="110" spans="3:19" x14ac:dyDescent="0.2">
      <c r="C110" s="101"/>
      <c r="D110" s="101"/>
      <c r="E110" s="101"/>
      <c r="L110" s="2"/>
      <c r="M110" s="2"/>
      <c r="O110" s="101"/>
      <c r="P110" s="101"/>
      <c r="Q110" s="101"/>
      <c r="R110" s="101"/>
      <c r="S110" s="101"/>
    </row>
    <row r="111" spans="3:19" x14ac:dyDescent="0.2">
      <c r="C111" s="101"/>
      <c r="D111" s="101"/>
      <c r="E111" s="101"/>
      <c r="L111" s="2"/>
      <c r="M111" s="2"/>
      <c r="O111" s="101"/>
      <c r="P111" s="101"/>
      <c r="Q111" s="101"/>
      <c r="R111" s="101"/>
      <c r="S111" s="101"/>
    </row>
    <row r="112" spans="3:19" x14ac:dyDescent="0.2">
      <c r="C112" s="101"/>
      <c r="D112" s="101"/>
      <c r="E112" s="101"/>
      <c r="L112" s="2"/>
      <c r="M112" s="2"/>
      <c r="O112" s="101"/>
      <c r="P112" s="101"/>
      <c r="Q112" s="101"/>
      <c r="R112" s="101"/>
      <c r="S112" s="101"/>
    </row>
    <row r="113" spans="3:19" x14ac:dyDescent="0.2">
      <c r="C113" s="101"/>
      <c r="D113" s="101"/>
      <c r="E113" s="101"/>
      <c r="L113" s="2"/>
      <c r="M113" s="2"/>
      <c r="O113" s="101"/>
      <c r="P113" s="101"/>
      <c r="Q113" s="101"/>
      <c r="R113" s="101"/>
      <c r="S113" s="101"/>
    </row>
    <row r="114" spans="3:19" x14ac:dyDescent="0.2">
      <c r="C114" s="101"/>
      <c r="D114" s="101"/>
      <c r="E114" s="101"/>
      <c r="L114" s="2"/>
      <c r="M114" s="2"/>
      <c r="O114" s="101"/>
      <c r="P114" s="101"/>
      <c r="Q114" s="101"/>
      <c r="R114" s="101"/>
      <c r="S114" s="101"/>
    </row>
    <row r="115" spans="3:19" x14ac:dyDescent="0.2">
      <c r="C115" s="101"/>
      <c r="D115" s="101"/>
      <c r="E115" s="101"/>
      <c r="L115" s="2"/>
      <c r="M115" s="2"/>
      <c r="O115" s="101"/>
      <c r="P115" s="101"/>
      <c r="Q115" s="101"/>
      <c r="R115" s="101"/>
      <c r="S115" s="101"/>
    </row>
    <row r="116" spans="3:19" x14ac:dyDescent="0.2">
      <c r="C116" s="101"/>
      <c r="D116" s="101"/>
      <c r="E116" s="101"/>
      <c r="L116" s="2"/>
      <c r="M116" s="2"/>
      <c r="O116" s="101"/>
      <c r="P116" s="101"/>
      <c r="Q116" s="101"/>
      <c r="R116" s="101"/>
      <c r="S116" s="101"/>
    </row>
    <row r="117" spans="3:19" x14ac:dyDescent="0.2">
      <c r="C117" s="101"/>
      <c r="D117" s="101"/>
      <c r="E117" s="101"/>
      <c r="L117" s="2"/>
      <c r="M117" s="2"/>
      <c r="O117" s="101"/>
      <c r="P117" s="101"/>
      <c r="Q117" s="101"/>
      <c r="R117" s="101"/>
      <c r="S117" s="101"/>
    </row>
    <row r="118" spans="3:19" x14ac:dyDescent="0.2">
      <c r="C118" s="101"/>
      <c r="D118" s="101"/>
      <c r="E118" s="101"/>
      <c r="L118" s="2"/>
      <c r="M118" s="2"/>
      <c r="O118" s="101"/>
      <c r="P118" s="101"/>
      <c r="Q118" s="101"/>
      <c r="R118" s="101"/>
      <c r="S118" s="101"/>
    </row>
    <row r="119" spans="3:19" x14ac:dyDescent="0.2">
      <c r="C119" s="101"/>
      <c r="D119" s="101"/>
      <c r="E119" s="101"/>
      <c r="L119" s="2"/>
      <c r="M119" s="2"/>
      <c r="O119" s="101"/>
      <c r="P119" s="101"/>
      <c r="Q119" s="101"/>
      <c r="R119" s="101"/>
      <c r="S119" s="101"/>
    </row>
    <row r="120" spans="3:19" x14ac:dyDescent="0.2">
      <c r="C120" s="101"/>
      <c r="D120" s="101"/>
      <c r="E120" s="101"/>
      <c r="L120" s="2"/>
      <c r="M120" s="2"/>
      <c r="O120" s="101"/>
      <c r="P120" s="101"/>
      <c r="Q120" s="101"/>
      <c r="R120" s="101"/>
      <c r="S120" s="101"/>
    </row>
    <row r="121" spans="3:19" x14ac:dyDescent="0.2">
      <c r="C121" s="101"/>
      <c r="D121" s="101"/>
      <c r="E121" s="101"/>
      <c r="L121" s="2"/>
      <c r="M121" s="2"/>
      <c r="O121" s="101"/>
      <c r="P121" s="101"/>
      <c r="Q121" s="101"/>
      <c r="R121" s="101"/>
      <c r="S121" s="101"/>
    </row>
    <row r="122" spans="3:19" x14ac:dyDescent="0.2">
      <c r="C122" s="101"/>
      <c r="D122" s="101"/>
      <c r="E122" s="101"/>
      <c r="L122" s="2"/>
      <c r="M122" s="2"/>
      <c r="O122" s="101"/>
      <c r="P122" s="101"/>
      <c r="Q122" s="101"/>
      <c r="R122" s="101"/>
      <c r="S122" s="101"/>
    </row>
    <row r="123" spans="3:19" x14ac:dyDescent="0.2">
      <c r="C123" s="101"/>
      <c r="D123" s="101"/>
      <c r="E123" s="101"/>
      <c r="L123" s="2"/>
      <c r="M123" s="2"/>
      <c r="O123" s="101"/>
      <c r="P123" s="101"/>
      <c r="Q123" s="101"/>
      <c r="R123" s="101"/>
      <c r="S123" s="101"/>
    </row>
    <row r="124" spans="3:19" x14ac:dyDescent="0.2">
      <c r="C124" s="101"/>
      <c r="D124" s="101"/>
      <c r="E124" s="101"/>
      <c r="L124" s="2"/>
      <c r="M124" s="2"/>
      <c r="O124" s="101"/>
      <c r="P124" s="101"/>
      <c r="Q124" s="101"/>
      <c r="R124" s="101"/>
      <c r="S124" s="101"/>
    </row>
    <row r="125" spans="3:19" x14ac:dyDescent="0.2">
      <c r="C125" s="101"/>
      <c r="D125" s="101"/>
      <c r="E125" s="101"/>
      <c r="L125" s="2"/>
      <c r="M125" s="2"/>
      <c r="O125" s="101"/>
      <c r="P125" s="101"/>
      <c r="Q125" s="101"/>
      <c r="R125" s="101"/>
      <c r="S125" s="101"/>
    </row>
    <row r="126" spans="3:19" x14ac:dyDescent="0.2">
      <c r="C126" s="101"/>
      <c r="D126" s="101"/>
      <c r="E126" s="101"/>
      <c r="L126" s="2"/>
      <c r="M126" s="2"/>
      <c r="O126" s="101"/>
      <c r="P126" s="101"/>
      <c r="Q126" s="101"/>
      <c r="R126" s="101"/>
      <c r="S126" s="101"/>
    </row>
    <row r="127" spans="3:19" x14ac:dyDescent="0.2">
      <c r="C127" s="101"/>
      <c r="D127" s="101"/>
      <c r="E127" s="101"/>
      <c r="L127" s="2"/>
      <c r="M127" s="2"/>
      <c r="O127" s="101"/>
      <c r="P127" s="101"/>
      <c r="Q127" s="101"/>
      <c r="R127" s="101"/>
      <c r="S127" s="101"/>
    </row>
    <row r="128" spans="3:19" x14ac:dyDescent="0.2">
      <c r="C128" s="101"/>
      <c r="D128" s="101"/>
      <c r="E128" s="101"/>
      <c r="L128" s="2"/>
      <c r="M128" s="2"/>
      <c r="O128" s="101"/>
      <c r="P128" s="101"/>
      <c r="Q128" s="101"/>
      <c r="R128" s="101"/>
      <c r="S128" s="101"/>
    </row>
    <row r="129" spans="3:19" x14ac:dyDescent="0.2">
      <c r="C129" s="101"/>
      <c r="D129" s="101"/>
      <c r="E129" s="101"/>
      <c r="L129" s="2"/>
      <c r="M129" s="2"/>
      <c r="O129" s="101"/>
      <c r="P129" s="101"/>
      <c r="Q129" s="101"/>
      <c r="R129" s="101"/>
      <c r="S129" s="101"/>
    </row>
    <row r="130" spans="3:19" x14ac:dyDescent="0.2">
      <c r="C130" s="101"/>
      <c r="D130" s="101"/>
      <c r="E130" s="101"/>
      <c r="L130" s="2"/>
      <c r="M130" s="2"/>
      <c r="O130" s="101"/>
      <c r="P130" s="101"/>
      <c r="Q130" s="101"/>
      <c r="R130" s="101"/>
      <c r="S130" s="101"/>
    </row>
    <row r="131" spans="3:19" x14ac:dyDescent="0.2">
      <c r="C131" s="101"/>
      <c r="D131" s="101"/>
      <c r="E131" s="101"/>
      <c r="L131" s="2"/>
      <c r="M131" s="2"/>
      <c r="O131" s="101"/>
      <c r="P131" s="101"/>
      <c r="Q131" s="101"/>
      <c r="R131" s="101"/>
      <c r="S131" s="101"/>
    </row>
    <row r="132" spans="3:19" x14ac:dyDescent="0.2">
      <c r="C132" s="101"/>
      <c r="D132" s="101"/>
      <c r="E132" s="101"/>
      <c r="L132" s="2"/>
      <c r="M132" s="2"/>
      <c r="O132" s="101"/>
      <c r="P132" s="101"/>
      <c r="Q132" s="101"/>
      <c r="R132" s="101"/>
      <c r="S132" s="101"/>
    </row>
    <row r="133" spans="3:19" x14ac:dyDescent="0.2">
      <c r="C133" s="101"/>
      <c r="D133" s="101"/>
      <c r="E133" s="101"/>
      <c r="L133" s="2"/>
      <c r="M133" s="2"/>
      <c r="O133" s="101"/>
      <c r="P133" s="101"/>
      <c r="Q133" s="101"/>
      <c r="R133" s="101"/>
      <c r="S133" s="101"/>
    </row>
    <row r="134" spans="3:19" x14ac:dyDescent="0.2">
      <c r="C134" s="101"/>
      <c r="D134" s="101"/>
      <c r="E134" s="101"/>
      <c r="L134" s="2"/>
      <c r="M134" s="2"/>
      <c r="O134" s="101"/>
      <c r="P134" s="101"/>
      <c r="Q134" s="101"/>
      <c r="R134" s="101"/>
      <c r="S134" s="101"/>
    </row>
    <row r="135" spans="3:19" x14ac:dyDescent="0.2">
      <c r="C135" s="101"/>
      <c r="D135" s="101"/>
      <c r="E135" s="101"/>
      <c r="L135" s="2"/>
      <c r="M135" s="2"/>
      <c r="O135" s="101"/>
      <c r="P135" s="101"/>
      <c r="Q135" s="101"/>
      <c r="R135" s="101"/>
      <c r="S135" s="101"/>
    </row>
    <row r="136" spans="3:19" x14ac:dyDescent="0.2">
      <c r="C136" s="101"/>
      <c r="D136" s="101"/>
      <c r="E136" s="101"/>
      <c r="L136" s="2"/>
      <c r="M136" s="2"/>
      <c r="O136" s="101"/>
      <c r="P136" s="101"/>
      <c r="Q136" s="101"/>
      <c r="R136" s="101"/>
      <c r="S136" s="101"/>
    </row>
    <row r="137" spans="3:19" x14ac:dyDescent="0.2">
      <c r="C137" s="101"/>
      <c r="D137" s="101"/>
      <c r="E137" s="101"/>
      <c r="L137" s="2"/>
      <c r="M137" s="2"/>
      <c r="O137" s="101"/>
      <c r="P137" s="101"/>
      <c r="Q137" s="101"/>
      <c r="R137" s="101"/>
      <c r="S137" s="101"/>
    </row>
    <row r="138" spans="3:19" x14ac:dyDescent="0.2">
      <c r="C138" s="101"/>
      <c r="D138" s="101"/>
      <c r="E138" s="101"/>
      <c r="L138" s="2"/>
      <c r="M138" s="2"/>
      <c r="O138" s="101"/>
      <c r="P138" s="101"/>
      <c r="Q138" s="101"/>
      <c r="R138" s="101"/>
      <c r="S138" s="101"/>
    </row>
    <row r="139" spans="3:19" x14ac:dyDescent="0.2">
      <c r="C139" s="101"/>
      <c r="D139" s="101"/>
      <c r="E139" s="101"/>
      <c r="L139" s="2"/>
      <c r="M139" s="2"/>
      <c r="O139" s="101"/>
      <c r="P139" s="101"/>
      <c r="Q139" s="101"/>
      <c r="R139" s="101"/>
      <c r="S139" s="101"/>
    </row>
    <row r="140" spans="3:19" x14ac:dyDescent="0.2">
      <c r="C140" s="101"/>
      <c r="D140" s="101"/>
      <c r="E140" s="101"/>
      <c r="L140" s="2"/>
      <c r="M140" s="2"/>
      <c r="O140" s="101"/>
      <c r="P140" s="101"/>
      <c r="Q140" s="101"/>
      <c r="R140" s="101"/>
      <c r="S140" s="101"/>
    </row>
    <row r="141" spans="3:19" x14ac:dyDescent="0.2">
      <c r="C141" s="101"/>
      <c r="D141" s="101"/>
      <c r="E141" s="101"/>
      <c r="L141" s="2"/>
      <c r="M141" s="2"/>
      <c r="O141" s="101"/>
      <c r="P141" s="101"/>
      <c r="Q141" s="101"/>
      <c r="R141" s="101"/>
      <c r="S141" s="101"/>
    </row>
    <row r="142" spans="3:19" x14ac:dyDescent="0.2">
      <c r="C142" s="101"/>
      <c r="D142" s="101"/>
      <c r="E142" s="101"/>
      <c r="L142" s="2"/>
      <c r="M142" s="2"/>
      <c r="O142" s="101"/>
      <c r="P142" s="101"/>
      <c r="Q142" s="101"/>
      <c r="R142" s="101"/>
      <c r="S142" s="101"/>
    </row>
    <row r="143" spans="3:19" x14ac:dyDescent="0.2">
      <c r="C143" s="101"/>
      <c r="D143" s="101"/>
      <c r="E143" s="101"/>
      <c r="L143" s="2"/>
      <c r="M143" s="2"/>
      <c r="O143" s="101"/>
      <c r="P143" s="101"/>
      <c r="Q143" s="101"/>
      <c r="R143" s="101"/>
      <c r="S143" s="101"/>
    </row>
    <row r="144" spans="3:19" x14ac:dyDescent="0.2">
      <c r="C144" s="101"/>
      <c r="D144" s="101"/>
      <c r="E144" s="101"/>
      <c r="L144" s="2"/>
      <c r="M144" s="2"/>
      <c r="O144" s="101"/>
      <c r="P144" s="101"/>
      <c r="Q144" s="101"/>
      <c r="R144" s="101"/>
      <c r="S144" s="101"/>
    </row>
    <row r="145" spans="3:19" x14ac:dyDescent="0.2">
      <c r="C145" s="101"/>
      <c r="D145" s="101"/>
      <c r="E145" s="101"/>
      <c r="L145" s="2"/>
      <c r="M145" s="2"/>
      <c r="O145" s="101"/>
      <c r="P145" s="101"/>
      <c r="Q145" s="101"/>
      <c r="R145" s="101"/>
      <c r="S145" s="101"/>
    </row>
    <row r="146" spans="3:19" x14ac:dyDescent="0.2">
      <c r="C146" s="101"/>
      <c r="D146" s="101"/>
      <c r="E146" s="101"/>
      <c r="L146" s="2"/>
      <c r="M146" s="2"/>
      <c r="O146" s="101"/>
      <c r="P146" s="101"/>
      <c r="Q146" s="101"/>
      <c r="R146" s="101"/>
      <c r="S146" s="101"/>
    </row>
    <row r="147" spans="3:19" x14ac:dyDescent="0.2">
      <c r="C147" s="101"/>
      <c r="D147" s="101"/>
      <c r="E147" s="101"/>
      <c r="L147" s="2"/>
      <c r="M147" s="2"/>
      <c r="O147" s="101"/>
      <c r="P147" s="101"/>
      <c r="Q147" s="101"/>
      <c r="R147" s="101"/>
      <c r="S147" s="101"/>
    </row>
    <row r="148" spans="3:19" x14ac:dyDescent="0.2">
      <c r="C148" s="101"/>
      <c r="D148" s="101"/>
      <c r="E148" s="101"/>
      <c r="L148" s="2"/>
      <c r="M148" s="2"/>
      <c r="O148" s="101"/>
      <c r="P148" s="101"/>
      <c r="Q148" s="101"/>
      <c r="R148" s="101"/>
      <c r="S148" s="101"/>
    </row>
    <row r="149" spans="3:19" x14ac:dyDescent="0.2">
      <c r="C149" s="101"/>
      <c r="D149" s="101"/>
      <c r="E149" s="101"/>
      <c r="L149" s="2"/>
      <c r="M149" s="2"/>
      <c r="O149" s="101"/>
      <c r="P149" s="101"/>
      <c r="Q149" s="101"/>
      <c r="R149" s="101"/>
      <c r="S149" s="101"/>
    </row>
    <row r="150" spans="3:19" x14ac:dyDescent="0.2">
      <c r="C150" s="101"/>
      <c r="D150" s="101"/>
      <c r="E150" s="101"/>
      <c r="L150" s="2"/>
      <c r="M150" s="2"/>
      <c r="O150" s="101"/>
      <c r="P150" s="101"/>
      <c r="Q150" s="101"/>
      <c r="R150" s="101"/>
      <c r="S150" s="101"/>
    </row>
    <row r="151" spans="3:19" x14ac:dyDescent="0.2">
      <c r="C151" s="101"/>
      <c r="D151" s="101"/>
      <c r="E151" s="101"/>
      <c r="L151" s="2"/>
      <c r="M151" s="2"/>
      <c r="O151" s="101"/>
      <c r="P151" s="101"/>
      <c r="Q151" s="101"/>
      <c r="R151" s="101"/>
      <c r="S151" s="101"/>
    </row>
    <row r="152" spans="3:19" x14ac:dyDescent="0.2">
      <c r="C152" s="101"/>
      <c r="D152" s="101"/>
      <c r="E152" s="101"/>
      <c r="L152" s="2"/>
      <c r="M152" s="2"/>
      <c r="O152" s="101"/>
      <c r="P152" s="101"/>
      <c r="Q152" s="101"/>
      <c r="R152" s="101"/>
      <c r="S152" s="101"/>
    </row>
    <row r="153" spans="3:19" x14ac:dyDescent="0.2">
      <c r="C153" s="101"/>
      <c r="D153" s="101"/>
      <c r="E153" s="101"/>
      <c r="L153" s="2"/>
      <c r="M153" s="2"/>
      <c r="O153" s="101"/>
      <c r="P153" s="101"/>
      <c r="Q153" s="101"/>
      <c r="R153" s="101"/>
      <c r="S153" s="101"/>
    </row>
    <row r="154" spans="3:19" x14ac:dyDescent="0.2">
      <c r="C154" s="101"/>
      <c r="D154" s="101"/>
      <c r="E154" s="101"/>
      <c r="L154" s="2"/>
      <c r="M154" s="2"/>
      <c r="O154" s="101"/>
      <c r="P154" s="101"/>
      <c r="Q154" s="101"/>
      <c r="R154" s="101"/>
      <c r="S154" s="101"/>
    </row>
    <row r="155" spans="3:19" x14ac:dyDescent="0.2">
      <c r="C155" s="101"/>
      <c r="D155" s="101"/>
      <c r="E155" s="101"/>
      <c r="L155" s="2"/>
      <c r="M155" s="2"/>
      <c r="O155" s="101"/>
      <c r="P155" s="101"/>
      <c r="Q155" s="101"/>
      <c r="R155" s="101"/>
      <c r="S155" s="101"/>
    </row>
    <row r="156" spans="3:19" x14ac:dyDescent="0.2">
      <c r="C156" s="101"/>
      <c r="D156" s="101"/>
      <c r="E156" s="101"/>
      <c r="L156" s="2"/>
      <c r="M156" s="2"/>
      <c r="O156" s="101"/>
      <c r="P156" s="101"/>
      <c r="Q156" s="101"/>
      <c r="R156" s="101"/>
      <c r="S156" s="101"/>
    </row>
    <row r="157" spans="3:19" x14ac:dyDescent="0.2">
      <c r="C157" s="101"/>
      <c r="D157" s="101"/>
      <c r="E157" s="101"/>
      <c r="L157" s="2"/>
      <c r="M157" s="2"/>
      <c r="O157" s="101"/>
      <c r="P157" s="101"/>
      <c r="Q157" s="101"/>
      <c r="R157" s="101"/>
      <c r="S157" s="101"/>
    </row>
    <row r="158" spans="3:19" x14ac:dyDescent="0.2">
      <c r="C158" s="101"/>
      <c r="D158" s="101"/>
      <c r="E158" s="101"/>
      <c r="L158" s="2"/>
      <c r="M158" s="2"/>
      <c r="O158" s="101"/>
      <c r="P158" s="101"/>
      <c r="Q158" s="101"/>
      <c r="R158" s="101"/>
      <c r="S158" s="101"/>
    </row>
    <row r="159" spans="3:19" x14ac:dyDescent="0.2">
      <c r="C159" s="101"/>
      <c r="D159" s="101"/>
      <c r="E159" s="101"/>
      <c r="L159" s="2"/>
      <c r="M159" s="2"/>
      <c r="O159" s="101"/>
      <c r="P159" s="101"/>
      <c r="Q159" s="101"/>
      <c r="R159" s="101"/>
      <c r="S159" s="101"/>
    </row>
    <row r="160" spans="3:19" x14ac:dyDescent="0.2">
      <c r="C160" s="101"/>
      <c r="D160" s="101"/>
      <c r="E160" s="101"/>
      <c r="L160" s="2"/>
      <c r="M160" s="2"/>
      <c r="O160" s="101"/>
      <c r="P160" s="101"/>
      <c r="Q160" s="101"/>
      <c r="R160" s="101"/>
      <c r="S160" s="101"/>
    </row>
    <row r="161" spans="3:19" x14ac:dyDescent="0.2">
      <c r="C161" s="101"/>
      <c r="D161" s="101"/>
      <c r="E161" s="101"/>
      <c r="L161" s="2"/>
      <c r="M161" s="2"/>
      <c r="O161" s="101"/>
      <c r="P161" s="101"/>
      <c r="Q161" s="101"/>
      <c r="R161" s="101"/>
      <c r="S161" s="101"/>
    </row>
    <row r="162" spans="3:19" x14ac:dyDescent="0.2">
      <c r="C162" s="101"/>
      <c r="D162" s="101"/>
      <c r="E162" s="101"/>
      <c r="L162" s="2"/>
      <c r="M162" s="2"/>
      <c r="O162" s="101"/>
      <c r="P162" s="101"/>
      <c r="Q162" s="101"/>
      <c r="R162" s="101"/>
      <c r="S162" s="101"/>
    </row>
    <row r="163" spans="3:19" x14ac:dyDescent="0.2">
      <c r="C163" s="101"/>
      <c r="D163" s="101"/>
      <c r="E163" s="101"/>
      <c r="L163" s="2"/>
      <c r="M163" s="2"/>
      <c r="O163" s="101"/>
      <c r="P163" s="101"/>
      <c r="Q163" s="101"/>
      <c r="R163" s="101"/>
      <c r="S163" s="101"/>
    </row>
    <row r="164" spans="3:19" x14ac:dyDescent="0.2">
      <c r="C164" s="101"/>
      <c r="D164" s="101"/>
      <c r="E164" s="101"/>
      <c r="L164" s="2"/>
      <c r="M164" s="2"/>
      <c r="O164" s="101"/>
      <c r="P164" s="101"/>
      <c r="Q164" s="101"/>
      <c r="R164" s="101"/>
      <c r="S164" s="101"/>
    </row>
    <row r="165" spans="3:19" x14ac:dyDescent="0.2">
      <c r="C165" s="101"/>
      <c r="D165" s="101"/>
      <c r="E165" s="101"/>
      <c r="L165" s="2"/>
      <c r="M165" s="2"/>
      <c r="O165" s="101"/>
      <c r="P165" s="101"/>
      <c r="Q165" s="101"/>
      <c r="R165" s="101"/>
      <c r="S165" s="101"/>
    </row>
    <row r="166" spans="3:19" x14ac:dyDescent="0.2">
      <c r="C166" s="101"/>
      <c r="D166" s="101"/>
      <c r="E166" s="101"/>
      <c r="L166" s="2"/>
      <c r="M166" s="2"/>
      <c r="O166" s="101"/>
      <c r="P166" s="101"/>
      <c r="Q166" s="101"/>
      <c r="R166" s="101"/>
      <c r="S166" s="101"/>
    </row>
    <row r="167" spans="3:19" x14ac:dyDescent="0.2">
      <c r="C167" s="101"/>
      <c r="D167" s="101"/>
      <c r="E167" s="101"/>
      <c r="L167" s="2"/>
      <c r="M167" s="2"/>
      <c r="O167" s="101"/>
      <c r="P167" s="101"/>
      <c r="Q167" s="101"/>
      <c r="R167" s="101"/>
      <c r="S167" s="101"/>
    </row>
    <row r="168" spans="3:19" x14ac:dyDescent="0.2">
      <c r="C168" s="101"/>
      <c r="D168" s="101"/>
      <c r="E168" s="101"/>
      <c r="L168" s="2"/>
      <c r="M168" s="2"/>
      <c r="O168" s="101"/>
      <c r="P168" s="101"/>
      <c r="Q168" s="101"/>
      <c r="R168" s="101"/>
      <c r="S168" s="101"/>
    </row>
    <row r="169" spans="3:19" x14ac:dyDescent="0.2">
      <c r="C169" s="101"/>
      <c r="D169" s="101"/>
      <c r="E169" s="101"/>
      <c r="L169" s="2"/>
      <c r="M169" s="2"/>
      <c r="O169" s="101"/>
      <c r="P169" s="101"/>
      <c r="Q169" s="101"/>
      <c r="R169" s="101"/>
      <c r="S169" s="101"/>
    </row>
    <row r="170" spans="3:19" x14ac:dyDescent="0.2">
      <c r="C170" s="101"/>
      <c r="D170" s="101"/>
      <c r="E170" s="101"/>
      <c r="L170" s="2"/>
      <c r="M170" s="2"/>
      <c r="O170" s="101"/>
      <c r="P170" s="101"/>
      <c r="Q170" s="101"/>
      <c r="R170" s="101"/>
      <c r="S170" s="101"/>
    </row>
    <row r="171" spans="3:19" x14ac:dyDescent="0.2">
      <c r="C171" s="101"/>
      <c r="D171" s="101"/>
      <c r="E171" s="101"/>
      <c r="L171" s="2"/>
      <c r="M171" s="2"/>
      <c r="O171" s="101"/>
      <c r="P171" s="101"/>
      <c r="Q171" s="101"/>
      <c r="R171" s="101"/>
      <c r="S171" s="101"/>
    </row>
    <row r="172" spans="3:19" x14ac:dyDescent="0.2">
      <c r="C172" s="101"/>
      <c r="D172" s="101"/>
      <c r="E172" s="101"/>
      <c r="L172" s="2"/>
      <c r="M172" s="2"/>
      <c r="O172" s="101"/>
      <c r="P172" s="101"/>
      <c r="Q172" s="101"/>
      <c r="R172" s="101"/>
      <c r="S172" s="101"/>
    </row>
    <row r="173" spans="3:19" x14ac:dyDescent="0.2">
      <c r="C173" s="101"/>
      <c r="D173" s="101"/>
      <c r="E173" s="101"/>
      <c r="L173" s="2"/>
      <c r="M173" s="2"/>
      <c r="O173" s="101"/>
      <c r="P173" s="101"/>
      <c r="Q173" s="101"/>
      <c r="R173" s="101"/>
      <c r="S173" s="101"/>
    </row>
    <row r="174" spans="3:19" x14ac:dyDescent="0.2">
      <c r="C174" s="101"/>
      <c r="D174" s="101"/>
      <c r="E174" s="101"/>
      <c r="L174" s="2"/>
      <c r="M174" s="2"/>
      <c r="O174" s="101"/>
      <c r="P174" s="101"/>
      <c r="Q174" s="101"/>
      <c r="R174" s="101"/>
      <c r="S174" s="101"/>
    </row>
    <row r="175" spans="3:19" x14ac:dyDescent="0.2">
      <c r="C175" s="101"/>
      <c r="D175" s="101"/>
      <c r="E175" s="101"/>
      <c r="L175" s="2"/>
      <c r="M175" s="2"/>
      <c r="O175" s="101"/>
      <c r="P175" s="101"/>
      <c r="Q175" s="101"/>
      <c r="R175" s="101"/>
      <c r="S175" s="101"/>
    </row>
    <row r="176" spans="3:19" x14ac:dyDescent="0.2">
      <c r="C176" s="101"/>
      <c r="D176" s="101"/>
      <c r="E176" s="101"/>
      <c r="L176" s="2"/>
      <c r="M176" s="2"/>
      <c r="O176" s="101"/>
      <c r="P176" s="101"/>
      <c r="Q176" s="101"/>
      <c r="R176" s="101"/>
      <c r="S176" s="101"/>
    </row>
    <row r="177" spans="3:19" x14ac:dyDescent="0.2">
      <c r="C177" s="101"/>
      <c r="D177" s="101"/>
      <c r="E177" s="101"/>
      <c r="L177" s="2"/>
      <c r="M177" s="2"/>
      <c r="O177" s="101"/>
      <c r="P177" s="101"/>
      <c r="Q177" s="101"/>
      <c r="R177" s="101"/>
      <c r="S177" s="101"/>
    </row>
    <row r="178" spans="3:19" x14ac:dyDescent="0.2">
      <c r="C178" s="101"/>
      <c r="D178" s="101"/>
      <c r="E178" s="101"/>
      <c r="L178" s="2"/>
      <c r="M178" s="2"/>
      <c r="O178" s="101"/>
      <c r="P178" s="101"/>
      <c r="Q178" s="101"/>
      <c r="R178" s="101"/>
      <c r="S178" s="101"/>
    </row>
    <row r="179" spans="3:19" x14ac:dyDescent="0.2">
      <c r="C179" s="101"/>
      <c r="D179" s="101"/>
      <c r="E179" s="101"/>
      <c r="L179" s="2"/>
      <c r="M179" s="2"/>
      <c r="O179" s="101"/>
      <c r="P179" s="101"/>
      <c r="Q179" s="101"/>
      <c r="R179" s="101"/>
      <c r="S179" s="101"/>
    </row>
    <row r="180" spans="3:19" x14ac:dyDescent="0.2">
      <c r="C180" s="101"/>
      <c r="D180" s="101"/>
      <c r="E180" s="101"/>
      <c r="L180" s="2"/>
      <c r="M180" s="2"/>
      <c r="O180" s="101"/>
      <c r="P180" s="101"/>
      <c r="Q180" s="101"/>
      <c r="R180" s="101"/>
      <c r="S180" s="101"/>
    </row>
    <row r="181" spans="3:19" x14ac:dyDescent="0.2">
      <c r="C181" s="101"/>
      <c r="D181" s="101"/>
      <c r="E181" s="101"/>
      <c r="L181" s="2"/>
      <c r="M181" s="2"/>
      <c r="O181" s="101"/>
      <c r="P181" s="101"/>
      <c r="Q181" s="101"/>
      <c r="R181" s="101"/>
      <c r="S181" s="101"/>
    </row>
    <row r="182" spans="3:19" x14ac:dyDescent="0.2">
      <c r="C182" s="101"/>
      <c r="D182" s="101"/>
      <c r="E182" s="101"/>
      <c r="L182" s="2"/>
      <c r="M182" s="2"/>
      <c r="O182" s="101"/>
      <c r="P182" s="101"/>
      <c r="Q182" s="101"/>
      <c r="R182" s="101"/>
      <c r="S182" s="101"/>
    </row>
    <row r="183" spans="3:19" x14ac:dyDescent="0.2">
      <c r="C183" s="101"/>
      <c r="D183" s="101"/>
      <c r="E183" s="101"/>
      <c r="L183" s="2"/>
      <c r="M183" s="2"/>
      <c r="O183" s="101"/>
      <c r="P183" s="101"/>
      <c r="Q183" s="101"/>
      <c r="R183" s="101"/>
      <c r="S183" s="101"/>
    </row>
    <row r="184" spans="3:19" x14ac:dyDescent="0.2">
      <c r="C184" s="101"/>
      <c r="D184" s="101"/>
      <c r="E184" s="101"/>
      <c r="L184" s="2"/>
      <c r="M184" s="2"/>
      <c r="O184" s="101"/>
      <c r="P184" s="101"/>
      <c r="Q184" s="101"/>
      <c r="R184" s="101"/>
      <c r="S184" s="101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44</vt:i4>
      </vt:variant>
    </vt:vector>
  </HeadingPairs>
  <TitlesOfParts>
    <vt:vector size="66" baseType="lpstr">
      <vt:lpstr>PYG ENERO</vt:lpstr>
      <vt:lpstr>BG ENERO</vt:lpstr>
      <vt:lpstr>PYG FEBRERO</vt:lpstr>
      <vt:lpstr>BG FEBRERO</vt:lpstr>
      <vt:lpstr>PYG MARZO</vt:lpstr>
      <vt:lpstr>BG MARZO</vt:lpstr>
      <vt:lpstr>PYG ABRIL</vt:lpstr>
      <vt:lpstr>BG ABRIL</vt:lpstr>
      <vt:lpstr>PYG MAYO</vt:lpstr>
      <vt:lpstr>BG MAYO</vt:lpstr>
      <vt:lpstr>PYG JUNIO</vt:lpstr>
      <vt:lpstr>BG JUNIO</vt:lpstr>
      <vt:lpstr>PYG JULIO</vt:lpstr>
      <vt:lpstr>BG JULIO</vt:lpstr>
      <vt:lpstr>PYG AGOSTO</vt:lpstr>
      <vt:lpstr>BG AGOSTO</vt:lpstr>
      <vt:lpstr>PYG SEPTIEMBRE</vt:lpstr>
      <vt:lpstr>BG SEPTIEMBRE</vt:lpstr>
      <vt:lpstr>PYG OCTUBRE</vt:lpstr>
      <vt:lpstr>BG OCTUBRE</vt:lpstr>
      <vt:lpstr>PYG NOVIEMBRE</vt:lpstr>
      <vt:lpstr>BG NOVIEMBRE</vt:lpstr>
      <vt:lpstr>'BG ABRIL'!A_impresión_IM</vt:lpstr>
      <vt:lpstr>'BG AGOSTO'!A_impresión_IM</vt:lpstr>
      <vt:lpstr>'BG ENERO'!A_impresión_IM</vt:lpstr>
      <vt:lpstr>'BG FEBRERO'!A_impresión_IM</vt:lpstr>
      <vt:lpstr>'BG JULIO'!A_impresión_IM</vt:lpstr>
      <vt:lpstr>'BG JUNIO'!A_impresión_IM</vt:lpstr>
      <vt:lpstr>'BG MARZO'!A_impresión_IM</vt:lpstr>
      <vt:lpstr>'BG MAYO'!A_impresión_IM</vt:lpstr>
      <vt:lpstr>'BG NOVIEMBRE'!A_impresión_IM</vt:lpstr>
      <vt:lpstr>'BG OCTUBRE'!A_impresión_IM</vt:lpstr>
      <vt:lpstr>'BG SEPTIEMBRE'!A_impresión_IM</vt:lpstr>
      <vt:lpstr>'PYG ABRIL'!A_impresión_IM</vt:lpstr>
      <vt:lpstr>'PYG AGOSTO'!A_impresión_IM</vt:lpstr>
      <vt:lpstr>'PYG ENERO'!A_impresión_IM</vt:lpstr>
      <vt:lpstr>'PYG FEBRERO'!A_impresión_IM</vt:lpstr>
      <vt:lpstr>'PYG JULIO'!A_impresión_IM</vt:lpstr>
      <vt:lpstr>'PYG JUNIO'!A_impresión_IM</vt:lpstr>
      <vt:lpstr>'PYG MARZO'!A_impresión_IM</vt:lpstr>
      <vt:lpstr>'PYG MAYO'!A_impresión_IM</vt:lpstr>
      <vt:lpstr>'PYG NOVIEMBRE'!A_impresión_IM</vt:lpstr>
      <vt:lpstr>'PYG OCTUBRE'!A_impresión_IM</vt:lpstr>
      <vt:lpstr>'PYG SEPTIEMBRE'!A_impresión_IM</vt:lpstr>
      <vt:lpstr>'BG ABRIL'!Área_de_impresión</vt:lpstr>
      <vt:lpstr>'BG AGOSTO'!Área_de_impresión</vt:lpstr>
      <vt:lpstr>'BG ENERO'!Área_de_impresión</vt:lpstr>
      <vt:lpstr>'BG FEBRERO'!Área_de_impresión</vt:lpstr>
      <vt:lpstr>'BG JULIO'!Área_de_impresión</vt:lpstr>
      <vt:lpstr>'BG JUNIO'!Área_de_impresión</vt:lpstr>
      <vt:lpstr>'BG MARZO'!Área_de_impresión</vt:lpstr>
      <vt:lpstr>'BG MAYO'!Área_de_impresión</vt:lpstr>
      <vt:lpstr>'BG NOVIEMBRE'!Área_de_impresión</vt:lpstr>
      <vt:lpstr>'BG OCTUBRE'!Área_de_impresión</vt:lpstr>
      <vt:lpstr>'BG SEPTIEMBRE'!Área_de_impresión</vt:lpstr>
      <vt:lpstr>'PYG ABRIL'!Área_de_impresión</vt:lpstr>
      <vt:lpstr>'PYG AGOSTO'!Área_de_impresión</vt:lpstr>
      <vt:lpstr>'PYG ENERO'!Área_de_impresión</vt:lpstr>
      <vt:lpstr>'PYG FEBRERO'!Área_de_impresión</vt:lpstr>
      <vt:lpstr>'PYG JULIO'!Área_de_impresión</vt:lpstr>
      <vt:lpstr>'PYG JUNIO'!Área_de_impresión</vt:lpstr>
      <vt:lpstr>'PYG MARZO'!Área_de_impresión</vt:lpstr>
      <vt:lpstr>'PYG MAYO'!Área_de_impresión</vt:lpstr>
      <vt:lpstr>'PYG NOVIEMBRE'!Área_de_impresión</vt:lpstr>
      <vt:lpstr>'PYG OCTUBRE'!Área_de_impresión</vt:lpstr>
      <vt:lpstr>'PYG SEPTIEMBRE'!Área_de_impresión</vt:lpstr>
    </vt:vector>
  </TitlesOfParts>
  <LinksUpToDate>false</LinksUpToDate>
  <SharedDoc>false</SharedDoc>
  <HyperlinksChanged>false</HyperlinksChanged>
  <AppVersion>14.0300</AppVersion>
  <Company/>
  <Manager/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