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vamaya\OneDrive - ICETEX\BACKUP 2020\BALANCES DE PUBLICACION\"/>
    </mc:Choice>
  </mc:AlternateContent>
  <xr:revisionPtr revIDLastSave="189" documentId="8_{D36D4E23-5E93-4804-9C44-593A08DDA86D}" xr6:coauthVersionLast="45" xr6:coauthVersionMax="45" xr10:uidLastSave="{C9BACBD9-E150-41F6-8A3A-412832F9DE0F}"/>
  <bookViews>
    <workbookView xWindow="-120" yWindow="-120" windowWidth="20700" windowHeight="11160" tabRatio="873" firstSheet="11" activeTab="22" xr2:uid="{00000000-000D-0000-FFFF-FFFF00000000}"/>
  </bookViews>
  <sheets>
    <sheet name="ER Enero" sheetId="2" r:id="rId1"/>
    <sheet name="ESF Enero" sheetId="3" r:id="rId2"/>
    <sheet name="ER Febrero" sheetId="4" r:id="rId3"/>
    <sheet name="ESF Febrero" sheetId="5" r:id="rId4"/>
    <sheet name="ER Marzo" sheetId="6" r:id="rId5"/>
    <sheet name="ESF Marzo" sheetId="7" r:id="rId6"/>
    <sheet name="ER Abril" sheetId="8" r:id="rId7"/>
    <sheet name="ESF Abril" sheetId="9" r:id="rId8"/>
    <sheet name="ER Mayo" sheetId="10" r:id="rId9"/>
    <sheet name="ESF Mayo" sheetId="11" r:id="rId10"/>
    <sheet name="ER Junio" sheetId="13" r:id="rId11"/>
    <sheet name="ESF Junio" sheetId="12" r:id="rId12"/>
    <sheet name="ER Julio" sheetId="14" r:id="rId13"/>
    <sheet name="ESF Julio" sheetId="15" r:id="rId14"/>
    <sheet name="ER Agosto" sheetId="16" r:id="rId15"/>
    <sheet name="ESF Agosto" sheetId="1" r:id="rId16"/>
    <sheet name="ER Sept" sheetId="18" r:id="rId17"/>
    <sheet name="ESF Sept" sheetId="19" r:id="rId18"/>
    <sheet name="ER Oct" sheetId="20" r:id="rId19"/>
    <sheet name="ESF Oct" sheetId="21" r:id="rId20"/>
    <sheet name="ER Nov" sheetId="22" r:id="rId21"/>
    <sheet name="ESF Nov" sheetId="23" r:id="rId22"/>
    <sheet name="ER Acumulado" sheetId="17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17" l="1"/>
  <c r="C40" i="17"/>
  <c r="C39" i="17"/>
  <c r="C38" i="17"/>
  <c r="C35" i="17"/>
  <c r="C33" i="17"/>
  <c r="C32" i="17"/>
  <c r="C26" i="17"/>
  <c r="C19" i="17"/>
  <c r="C15" i="17"/>
  <c r="C14" i="17"/>
  <c r="C13" i="17"/>
  <c r="C12" i="17"/>
  <c r="G27" i="23"/>
  <c r="I14" i="23"/>
  <c r="I39" i="23" l="1"/>
  <c r="H38" i="23"/>
  <c r="G38" i="23"/>
  <c r="D36" i="23"/>
  <c r="I35" i="23"/>
  <c r="I34" i="23"/>
  <c r="D34" i="23"/>
  <c r="I33" i="23"/>
  <c r="I32" i="23"/>
  <c r="D32" i="23"/>
  <c r="I31" i="23"/>
  <c r="I30" i="23"/>
  <c r="D30" i="23"/>
  <c r="H27" i="23"/>
  <c r="H40" i="23" s="1"/>
  <c r="D27" i="23"/>
  <c r="I25" i="23"/>
  <c r="D25" i="23"/>
  <c r="I23" i="23"/>
  <c r="D23" i="23"/>
  <c r="I21" i="23"/>
  <c r="C21" i="23"/>
  <c r="B21" i="23"/>
  <c r="D19" i="23"/>
  <c r="I18" i="23"/>
  <c r="D18" i="23"/>
  <c r="D17" i="23"/>
  <c r="I16" i="23"/>
  <c r="D16" i="23"/>
  <c r="I13" i="23"/>
  <c r="C14" i="23"/>
  <c r="B14" i="23"/>
  <c r="D14" i="23" s="1"/>
  <c r="D12" i="23"/>
  <c r="C42" i="22"/>
  <c r="C21" i="22"/>
  <c r="C16" i="22"/>
  <c r="I27" i="23" l="1"/>
  <c r="C23" i="22"/>
  <c r="C28" i="22" s="1"/>
  <c r="C44" i="22" s="1"/>
  <c r="C49" i="22" s="1"/>
  <c r="I38" i="23"/>
  <c r="B40" i="23"/>
  <c r="C40" i="23"/>
  <c r="G40" i="23"/>
  <c r="I40" i="23" s="1"/>
  <c r="D21" i="23"/>
  <c r="I39" i="21"/>
  <c r="H38" i="21"/>
  <c r="G38" i="21"/>
  <c r="D36" i="21"/>
  <c r="I35" i="21"/>
  <c r="I34" i="21"/>
  <c r="D34" i="21"/>
  <c r="I33" i="21"/>
  <c r="I32" i="21"/>
  <c r="D32" i="21"/>
  <c r="I31" i="21"/>
  <c r="I30" i="21"/>
  <c r="D30" i="21"/>
  <c r="H27" i="21"/>
  <c r="H40" i="21" s="1"/>
  <c r="G27" i="21"/>
  <c r="D27" i="21"/>
  <c r="I25" i="21"/>
  <c r="D25" i="21"/>
  <c r="I23" i="21"/>
  <c r="D23" i="21"/>
  <c r="I21" i="21"/>
  <c r="C21" i="21"/>
  <c r="B21" i="21"/>
  <c r="D19" i="21"/>
  <c r="I18" i="21"/>
  <c r="D18" i="21"/>
  <c r="D17" i="21"/>
  <c r="I16" i="21"/>
  <c r="D16" i="21"/>
  <c r="I14" i="21"/>
  <c r="C14" i="21"/>
  <c r="B14" i="21"/>
  <c r="D12" i="21"/>
  <c r="D40" i="23" l="1"/>
  <c r="B40" i="21"/>
  <c r="I38" i="21"/>
  <c r="I27" i="21"/>
  <c r="C40" i="21"/>
  <c r="D14" i="21"/>
  <c r="G40" i="21"/>
  <c r="I40" i="21" s="1"/>
  <c r="D21" i="21"/>
  <c r="D40" i="21" l="1"/>
  <c r="C42" i="20" l="1"/>
  <c r="C21" i="20"/>
  <c r="C16" i="20"/>
  <c r="C23" i="20" l="1"/>
  <c r="C28" i="20" s="1"/>
  <c r="C44" i="20" s="1"/>
  <c r="C49" i="20" s="1"/>
  <c r="I39" i="19"/>
  <c r="H38" i="19"/>
  <c r="G38" i="19"/>
  <c r="D36" i="19"/>
  <c r="I35" i="19"/>
  <c r="I34" i="19"/>
  <c r="D34" i="19"/>
  <c r="I33" i="19"/>
  <c r="I32" i="19"/>
  <c r="D32" i="19"/>
  <c r="I31" i="19"/>
  <c r="I30" i="19"/>
  <c r="D30" i="19"/>
  <c r="H27" i="19"/>
  <c r="H40" i="19" s="1"/>
  <c r="G27" i="19"/>
  <c r="D27" i="19"/>
  <c r="I25" i="19"/>
  <c r="D25" i="19"/>
  <c r="I23" i="19"/>
  <c r="D23" i="19"/>
  <c r="I21" i="19"/>
  <c r="C21" i="19"/>
  <c r="B21" i="19"/>
  <c r="D19" i="19"/>
  <c r="I18" i="19"/>
  <c r="D18" i="19"/>
  <c r="D17" i="19"/>
  <c r="I16" i="19"/>
  <c r="D16" i="19"/>
  <c r="I14" i="19"/>
  <c r="C14" i="19"/>
  <c r="C40" i="19" s="1"/>
  <c r="B14" i="19"/>
  <c r="D12" i="19"/>
  <c r="C42" i="18"/>
  <c r="C21" i="18"/>
  <c r="C16" i="18"/>
  <c r="C23" i="18" l="1"/>
  <c r="C28" i="18" s="1"/>
  <c r="C44" i="18" s="1"/>
  <c r="C49" i="18" s="1"/>
  <c r="G40" i="19"/>
  <c r="I27" i="19"/>
  <c r="D21" i="19"/>
  <c r="B40" i="19"/>
  <c r="D40" i="19" s="1"/>
  <c r="I40" i="19"/>
  <c r="I38" i="19"/>
  <c r="D14" i="19"/>
  <c r="C21" i="17"/>
  <c r="C16" i="17"/>
  <c r="C23" i="17" l="1"/>
  <c r="C28" i="17" s="1"/>
  <c r="I39" i="1"/>
  <c r="H38" i="1"/>
  <c r="G38" i="1"/>
  <c r="D36" i="1"/>
  <c r="I35" i="1"/>
  <c r="I34" i="1"/>
  <c r="D34" i="1"/>
  <c r="I33" i="1"/>
  <c r="I32" i="1"/>
  <c r="D32" i="1"/>
  <c r="I31" i="1"/>
  <c r="I30" i="1"/>
  <c r="D30" i="1"/>
  <c r="H27" i="1"/>
  <c r="H40" i="1" s="1"/>
  <c r="G27" i="1"/>
  <c r="D27" i="1"/>
  <c r="I25" i="1"/>
  <c r="D25" i="1"/>
  <c r="I23" i="1"/>
  <c r="D23" i="1"/>
  <c r="I21" i="1"/>
  <c r="C21" i="1"/>
  <c r="B21" i="1"/>
  <c r="D19" i="1"/>
  <c r="I18" i="1"/>
  <c r="D18" i="1"/>
  <c r="D17" i="1"/>
  <c r="I16" i="1"/>
  <c r="D16" i="1"/>
  <c r="I14" i="1"/>
  <c r="C14" i="1"/>
  <c r="B14" i="1"/>
  <c r="D14" i="1" s="1"/>
  <c r="D12" i="1"/>
  <c r="C42" i="16"/>
  <c r="C21" i="16"/>
  <c r="C16" i="16"/>
  <c r="C23" i="16" s="1"/>
  <c r="C28" i="16" s="1"/>
  <c r="C44" i="16" l="1"/>
  <c r="C49" i="16" s="1"/>
  <c r="I38" i="1"/>
  <c r="B40" i="1"/>
  <c r="D21" i="1"/>
  <c r="C40" i="1"/>
  <c r="G40" i="1"/>
  <c r="I40" i="1" s="1"/>
  <c r="I27" i="1"/>
  <c r="I39" i="15"/>
  <c r="H38" i="15"/>
  <c r="G38" i="15"/>
  <c r="D36" i="15"/>
  <c r="I35" i="15"/>
  <c r="I34" i="15"/>
  <c r="D34" i="15"/>
  <c r="I33" i="15"/>
  <c r="I32" i="15"/>
  <c r="D32" i="15"/>
  <c r="I31" i="15"/>
  <c r="I30" i="15"/>
  <c r="D30" i="15"/>
  <c r="H27" i="15"/>
  <c r="H40" i="15" s="1"/>
  <c r="G27" i="15"/>
  <c r="D27" i="15"/>
  <c r="I25" i="15"/>
  <c r="D25" i="15"/>
  <c r="I23" i="15"/>
  <c r="D23" i="15"/>
  <c r="I21" i="15"/>
  <c r="C21" i="15"/>
  <c r="B21" i="15"/>
  <c r="D19" i="15"/>
  <c r="I18" i="15"/>
  <c r="D18" i="15"/>
  <c r="D17" i="15"/>
  <c r="I16" i="15"/>
  <c r="D16" i="15"/>
  <c r="I14" i="15"/>
  <c r="C14" i="15"/>
  <c r="B14" i="15"/>
  <c r="D14" i="15" s="1"/>
  <c r="D12" i="15"/>
  <c r="D40" i="1" l="1"/>
  <c r="G40" i="15"/>
  <c r="I40" i="15" s="1"/>
  <c r="I38" i="15"/>
  <c r="C40" i="15"/>
  <c r="D21" i="15"/>
  <c r="B40" i="15"/>
  <c r="I27" i="15"/>
  <c r="D40" i="15" l="1"/>
  <c r="C42" i="14" l="1"/>
  <c r="C21" i="14"/>
  <c r="C16" i="14"/>
  <c r="C23" i="14" l="1"/>
  <c r="C28" i="14" s="1"/>
  <c r="C44" i="14" s="1"/>
  <c r="C49" i="14" s="1"/>
  <c r="C21" i="12"/>
  <c r="C40" i="12" s="1"/>
  <c r="C14" i="12"/>
  <c r="I39" i="12"/>
  <c r="H38" i="12"/>
  <c r="G38" i="12"/>
  <c r="I38" i="12" s="1"/>
  <c r="D36" i="12"/>
  <c r="I35" i="12"/>
  <c r="I34" i="12"/>
  <c r="D34" i="12"/>
  <c r="I33" i="12"/>
  <c r="I32" i="12"/>
  <c r="D32" i="12"/>
  <c r="I31" i="12"/>
  <c r="I30" i="12"/>
  <c r="D30" i="12"/>
  <c r="H27" i="12"/>
  <c r="H40" i="12" s="1"/>
  <c r="G27" i="12"/>
  <c r="G40" i="12" s="1"/>
  <c r="I40" i="12" s="1"/>
  <c r="D27" i="12"/>
  <c r="I25" i="12"/>
  <c r="D25" i="12"/>
  <c r="I23" i="12"/>
  <c r="D23" i="12"/>
  <c r="I21" i="12"/>
  <c r="B21" i="12"/>
  <c r="D19" i="12"/>
  <c r="I18" i="12"/>
  <c r="D18" i="12"/>
  <c r="D17" i="12"/>
  <c r="I16" i="12"/>
  <c r="D16" i="12"/>
  <c r="I14" i="12"/>
  <c r="B14" i="12"/>
  <c r="D12" i="12"/>
  <c r="B40" i="12" l="1"/>
  <c r="D40" i="12" s="1"/>
  <c r="D21" i="12"/>
  <c r="I27" i="12"/>
  <c r="D14" i="12"/>
  <c r="C42" i="13" l="1"/>
  <c r="C21" i="13"/>
  <c r="C16" i="13"/>
  <c r="C23" i="13" l="1"/>
  <c r="C28" i="13" s="1"/>
  <c r="C44" i="13" s="1"/>
  <c r="C49" i="13" s="1"/>
  <c r="C21" i="11"/>
  <c r="I39" i="11"/>
  <c r="H38" i="11"/>
  <c r="G38" i="11"/>
  <c r="D36" i="11"/>
  <c r="I35" i="11"/>
  <c r="I34" i="11"/>
  <c r="D34" i="11"/>
  <c r="I33" i="11"/>
  <c r="I32" i="11"/>
  <c r="D32" i="11"/>
  <c r="I31" i="11"/>
  <c r="I30" i="11"/>
  <c r="D30" i="11"/>
  <c r="H27" i="11"/>
  <c r="H40" i="11" s="1"/>
  <c r="G27" i="11"/>
  <c r="G40" i="11" s="1"/>
  <c r="D27" i="11"/>
  <c r="I25" i="11"/>
  <c r="D25" i="11"/>
  <c r="I23" i="11"/>
  <c r="D23" i="11"/>
  <c r="I21" i="11"/>
  <c r="B21" i="11"/>
  <c r="D21" i="11" s="1"/>
  <c r="D19" i="11"/>
  <c r="I18" i="11"/>
  <c r="D18" i="11"/>
  <c r="D17" i="11"/>
  <c r="I16" i="11"/>
  <c r="D16" i="11"/>
  <c r="I14" i="11"/>
  <c r="C14" i="11"/>
  <c r="C40" i="11" s="1"/>
  <c r="B14" i="11"/>
  <c r="D12" i="11"/>
  <c r="I38" i="11" l="1"/>
  <c r="D14" i="11"/>
  <c r="I40" i="11"/>
  <c r="B40" i="11"/>
  <c r="D40" i="11" s="1"/>
  <c r="I27" i="11"/>
  <c r="C42" i="10" l="1"/>
  <c r="C21" i="10"/>
  <c r="C16" i="10"/>
  <c r="C23" i="10" l="1"/>
  <c r="C28" i="10" s="1"/>
  <c r="C44" i="10" s="1"/>
  <c r="C49" i="10" s="1"/>
  <c r="I39" i="7"/>
  <c r="H38" i="7"/>
  <c r="G38" i="7"/>
  <c r="I38" i="7" s="1"/>
  <c r="D36" i="7"/>
  <c r="I35" i="7"/>
  <c r="I34" i="7"/>
  <c r="D34" i="7"/>
  <c r="I33" i="7"/>
  <c r="I32" i="7"/>
  <c r="D32" i="7"/>
  <c r="I31" i="7"/>
  <c r="I30" i="7"/>
  <c r="D30" i="7"/>
  <c r="H27" i="7"/>
  <c r="H40" i="7" s="1"/>
  <c r="G27" i="7"/>
  <c r="D27" i="7"/>
  <c r="I25" i="7"/>
  <c r="D25" i="7"/>
  <c r="I23" i="7"/>
  <c r="D23" i="7"/>
  <c r="I21" i="7"/>
  <c r="C21" i="7"/>
  <c r="C40" i="7" s="1"/>
  <c r="B21" i="7"/>
  <c r="D19" i="7"/>
  <c r="I18" i="7"/>
  <c r="D18" i="7"/>
  <c r="D17" i="7"/>
  <c r="I16" i="7"/>
  <c r="D16" i="7"/>
  <c r="I14" i="7"/>
  <c r="D14" i="7"/>
  <c r="C14" i="7"/>
  <c r="B14" i="7"/>
  <c r="D12" i="7"/>
  <c r="I39" i="9"/>
  <c r="H38" i="9"/>
  <c r="G38" i="9"/>
  <c r="I38" i="9" s="1"/>
  <c r="D36" i="9"/>
  <c r="I35" i="9"/>
  <c r="I34" i="9"/>
  <c r="D34" i="9"/>
  <c r="I33" i="9"/>
  <c r="I32" i="9"/>
  <c r="D32" i="9"/>
  <c r="I31" i="9"/>
  <c r="I30" i="9"/>
  <c r="D30" i="9"/>
  <c r="H27" i="9"/>
  <c r="H40" i="9" s="1"/>
  <c r="G27" i="9"/>
  <c r="I27" i="9" s="1"/>
  <c r="D27" i="9"/>
  <c r="I25" i="9"/>
  <c r="D25" i="9"/>
  <c r="I23" i="9"/>
  <c r="D23" i="9"/>
  <c r="I21" i="9"/>
  <c r="C21" i="9"/>
  <c r="B21" i="9"/>
  <c r="D19" i="9"/>
  <c r="I18" i="9"/>
  <c r="D18" i="9"/>
  <c r="D17" i="9"/>
  <c r="I16" i="9"/>
  <c r="D16" i="9"/>
  <c r="I14" i="9"/>
  <c r="C14" i="9"/>
  <c r="D14" i="9" s="1"/>
  <c r="B14" i="9"/>
  <c r="D12" i="9"/>
  <c r="B40" i="9" l="1"/>
  <c r="C40" i="9"/>
  <c r="B40" i="7"/>
  <c r="D40" i="7" s="1"/>
  <c r="I27" i="7"/>
  <c r="G40" i="7"/>
  <c r="I40" i="7" s="1"/>
  <c r="D21" i="7"/>
  <c r="G40" i="9"/>
  <c r="D21" i="9"/>
  <c r="C35" i="8"/>
  <c r="C42" i="8"/>
  <c r="C21" i="8"/>
  <c r="C16" i="8"/>
  <c r="C23" i="8" s="1"/>
  <c r="C28" i="8" s="1"/>
  <c r="D40" i="9" l="1"/>
  <c r="I40" i="9"/>
  <c r="C44" i="8"/>
  <c r="C49" i="8" s="1"/>
  <c r="C41" i="6"/>
  <c r="C42" i="17" s="1"/>
  <c r="C44" i="17" s="1"/>
  <c r="C49" i="17" s="1"/>
  <c r="C42" i="6" l="1"/>
  <c r="C21" i="6"/>
  <c r="C16" i="6"/>
  <c r="C23" i="6" l="1"/>
  <c r="C28" i="6" s="1"/>
  <c r="C44" i="6" s="1"/>
  <c r="C49" i="6" s="1"/>
  <c r="H27" i="5"/>
  <c r="I39" i="5"/>
  <c r="H38" i="5"/>
  <c r="G38" i="5"/>
  <c r="D36" i="5"/>
  <c r="I35" i="5"/>
  <c r="I34" i="5"/>
  <c r="D34" i="5"/>
  <c r="I33" i="5"/>
  <c r="I32" i="5"/>
  <c r="D32" i="5"/>
  <c r="I31" i="5"/>
  <c r="I30" i="5"/>
  <c r="D30" i="5"/>
  <c r="G27" i="5"/>
  <c r="D27" i="5"/>
  <c r="I25" i="5"/>
  <c r="D25" i="5"/>
  <c r="I23" i="5"/>
  <c r="D23" i="5"/>
  <c r="I21" i="5"/>
  <c r="C21" i="5"/>
  <c r="B21" i="5"/>
  <c r="D19" i="5"/>
  <c r="I18" i="5"/>
  <c r="D18" i="5"/>
  <c r="D17" i="5"/>
  <c r="I16" i="5"/>
  <c r="D16" i="5"/>
  <c r="I14" i="5"/>
  <c r="C14" i="5"/>
  <c r="B14" i="5"/>
  <c r="D12" i="5"/>
  <c r="C42" i="4"/>
  <c r="C21" i="4"/>
  <c r="C16" i="4"/>
  <c r="C40" i="5" l="1"/>
  <c r="C23" i="4"/>
  <c r="C28" i="4" s="1"/>
  <c r="D14" i="5"/>
  <c r="I38" i="5"/>
  <c r="H40" i="5"/>
  <c r="I27" i="5"/>
  <c r="B40" i="5"/>
  <c r="D21" i="5"/>
  <c r="G40" i="5"/>
  <c r="I40" i="5" s="1"/>
  <c r="C44" i="4"/>
  <c r="C49" i="4" s="1"/>
  <c r="D19" i="3"/>
  <c r="D18" i="3"/>
  <c r="D40" i="5" l="1"/>
  <c r="H38" i="3"/>
  <c r="H27" i="3"/>
  <c r="C21" i="2" l="1"/>
  <c r="C21" i="3"/>
  <c r="C14" i="3"/>
  <c r="C40" i="3" l="1"/>
  <c r="I39" i="3" l="1"/>
  <c r="G38" i="3"/>
  <c r="D36" i="3"/>
  <c r="I35" i="3"/>
  <c r="I34" i="3"/>
  <c r="D34" i="3"/>
  <c r="I33" i="3"/>
  <c r="I32" i="3"/>
  <c r="D32" i="3"/>
  <c r="I31" i="3"/>
  <c r="I30" i="3"/>
  <c r="D30" i="3"/>
  <c r="G27" i="3"/>
  <c r="D27" i="3"/>
  <c r="I25" i="3"/>
  <c r="D25" i="3"/>
  <c r="I23" i="3"/>
  <c r="D23" i="3"/>
  <c r="I21" i="3"/>
  <c r="B21" i="3"/>
  <c r="D21" i="3" s="1"/>
  <c r="I18" i="3"/>
  <c r="D17" i="3"/>
  <c r="I16" i="3"/>
  <c r="D16" i="3"/>
  <c r="I14" i="3"/>
  <c r="B14" i="3"/>
  <c r="D14" i="3" s="1"/>
  <c r="D12" i="3"/>
  <c r="C42" i="2"/>
  <c r="C16" i="2"/>
  <c r="C23" i="2" s="1"/>
  <c r="G40" i="3" l="1"/>
  <c r="C28" i="2"/>
  <c r="C44" i="2" s="1"/>
  <c r="C49" i="2" s="1"/>
  <c r="I27" i="3"/>
  <c r="B40" i="3"/>
  <c r="I38" i="3"/>
  <c r="H40" i="3"/>
  <c r="I40" i="3" l="1"/>
  <c r="D40" i="3"/>
</calcChain>
</file>

<file path=xl/sharedStrings.xml><?xml version="1.0" encoding="utf-8"?>
<sst xmlns="http://schemas.openxmlformats.org/spreadsheetml/2006/main" count="851" uniqueCount="102">
  <si>
    <t xml:space="preserve">INSTITUTO COLOMBIANO DE CRÉDITO EDUCATIVO Y ESTUDIOS TÉCNICOS EN EL </t>
  </si>
  <si>
    <t>EXTERIOR "MARIANO OSPINA PÉREZ" - ICETEX</t>
  </si>
  <si>
    <t>ESTADO DE RESULTADOS Y OTRO RESULTADO INTEGRAL</t>
  </si>
  <si>
    <t>DEL 01 AL 31 DE ENERO DE 2020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</si>
  <si>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</si>
  <si>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</si>
  <si>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</si>
  <si>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</si>
  <si>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</si>
  <si>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</si>
  <si>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</si>
  <si>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</si>
  <si>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</si>
  <si>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</si>
  <si>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</si>
  <si>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</si>
  <si>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</si>
  <si>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</si>
  <si>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</si>
  <si>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</si>
  <si>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</si>
  <si>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</si>
  <si>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</si>
  <si>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</si>
  <si>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</si>
  <si>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</si>
  <si>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</si>
  <si>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</si>
  <si>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</si>
  <si>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</si>
  <si>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</si>
  <si>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</si>
  <si>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</si>
  <si>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Enero 31
de  2020</t>
  </si>
  <si>
    <t>Diciembre 31
de  2019</t>
  </si>
  <si>
    <t>Variacion</t>
  </si>
  <si>
    <t>PASIVOS</t>
  </si>
  <si>
    <t>EFECTIVO Y EQUIVALENTES DEL EFECTIVO</t>
  </si>
  <si>
    <t>OBLIGACIONES FINANCIERAS</t>
  </si>
  <si>
    <t>ACTIVOS FINANCIEROS DE INVERSIÓN</t>
  </si>
  <si>
    <t>Entidades del exterior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</si>
  <si>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</si>
  <si>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</si>
  <si>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</si>
  <si>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</si>
  <si>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</si>
  <si>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</si>
  <si>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</si>
  <si>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>TÍTULOS DE INVERSIÓN EN CIRCULACIÓN A LARGO PLAZO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</si>
  <si>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</si>
  <si>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</si>
  <si>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</si>
  <si>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</si>
  <si>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</si>
  <si>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</si>
  <si>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</si>
  <si>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</si>
  <si>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Capital fiscal</t>
  </si>
  <si>
    <t xml:space="preserve">Reservas legales </t>
  </si>
  <si>
    <t>PROPIEDADES DE INVERSION, NETO</t>
  </si>
  <si>
    <t>Ajustes en la aplicacion por primera vez</t>
  </si>
  <si>
    <t>Otro resultado integral</t>
  </si>
  <si>
    <t>ACTIVOS INTANGIBLES</t>
  </si>
  <si>
    <t>Resultados de ejercicios anteriores</t>
  </si>
  <si>
    <t>Resultados del ejercicio</t>
  </si>
  <si>
    <t>OTROS ACTIVOS, NETO</t>
  </si>
  <si>
    <t>Total patrimonio</t>
  </si>
  <si>
    <t>Total de activos</t>
  </si>
  <si>
    <t>Total pasivo y patrimonio</t>
  </si>
  <si>
    <t>DEL 01 AL 29 DE FEBRERO DE 2020</t>
  </si>
  <si>
    <t>Febrero 29
de  2020</t>
  </si>
  <si>
    <t>DEL 01 AL 31 DE MARZO DE 2020</t>
  </si>
  <si>
    <t>Marzo 31
de  2020</t>
  </si>
  <si>
    <t>DEL 01 AL 30 DE ABRIL DE 2020</t>
  </si>
  <si>
    <t>Abril 30
de  2020</t>
  </si>
  <si>
    <t>DEL 01 AL 31 DE MAYO DE 2020</t>
  </si>
  <si>
    <t>Mayo 31
de  2020</t>
  </si>
  <si>
    <t>DEL 01 AL 30 DE JUNIO DE 2020</t>
  </si>
  <si>
    <t>Junio 30
de  2020</t>
  </si>
  <si>
    <t>DEL 01 AL 31 DE JULIO DE 2020</t>
  </si>
  <si>
    <t>Julio 31
de  2020</t>
  </si>
  <si>
    <t>DEL 01 AL 31 DE AGOSTO DE 2020</t>
  </si>
  <si>
    <t>Agosto 31
de  2020</t>
  </si>
  <si>
    <t>DEL 01 AL 30 DE SEPTIEMBRE DE 2020</t>
  </si>
  <si>
    <t>Septiembre 30
de  2020</t>
  </si>
  <si>
    <t>DEL 01 AL 31 DE OCTUBRE DE 2020</t>
  </si>
  <si>
    <t>Octubre 31
de  2020</t>
  </si>
  <si>
    <t>DEL 01 DE ENERO AL 30 DE NOVIEMBRE DE 2020</t>
  </si>
  <si>
    <t>DEL 01 AL 30 DE NOVIEMBRE DE 2020</t>
  </si>
  <si>
    <t>ESTADO DE SITUACIÓN FINANCIERA AL 31 DE OCTUBRE Y 30 DE SEPTIEMBREDE  2020</t>
  </si>
  <si>
    <t>ESTADO DE SITUACIÓN FINANCIERA AL 31 DE ENERO DE  2020 Y 31 DE DICIEMBRE DE 2019</t>
  </si>
  <si>
    <t>ESTADO DE SITUACIÓN FINANCIERA AL 29 DE FEBRERO Y 31 DE ENERO DE  2020</t>
  </si>
  <si>
    <t>ESTADO DE SITUACIÓN FINANCIERA AL 31 DE MARZO Y 29 DE FEBRERO DE  2020</t>
  </si>
  <si>
    <t>ESTADO DE SITUACIÓN FINANCIERA AL 30 DE ABRIL Y 31 DE MARZO DE  2020</t>
  </si>
  <si>
    <t>ESTADO DE SITUACIÓN FINANCIERA AL 31 DE MAYO Y 30 DE ABRIL DE  2020</t>
  </si>
  <si>
    <t>ESTADO DE SITUACIÓN FINANCIERA AL 30 DE JUNIO Y 31 DE MAYO DE  2020</t>
  </si>
  <si>
    <t>ESTADO DE SITUACIÓN FINANCIERA AL 31 DE JULIO Y  30 DE JUNIO DE  2020</t>
  </si>
  <si>
    <t>ESTADO DE SITUACIÓN FINANCIERA AL 31 DE AGOSTO Y 31 DE JULIO DE  2020</t>
  </si>
  <si>
    <t>ESTADO DE SITUACIÓN FINANCIERA AL 30 DE SEPTIEMBRE Y 31 DE AGOSTO DE  2020</t>
  </si>
  <si>
    <t>ESTADO DE SITUACIÓN FINANCIERA AL 30 DE NOVIEMBRE Y 31 DE OCTUBRE DE  2020</t>
  </si>
  <si>
    <t>Noviembre 30
de  2020</t>
  </si>
  <si>
    <t>Otras banco y entidades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</si>
</sst>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._.* #,##0_)_%;_._.* \(#,##0\)_%;_._.* \ _)_%"/>
    <numFmt numFmtId="165" formatCode="_._.* #,##0.0_)_%;_._.* \(#,##0.0\)_%;_._.* \ _)_%"/>
    <numFmt numFmtId="166" formatCode="_._.&quot;$&quot;* #,##0_)_%;_._.&quot;$&quot;* \(#,##0\)_%;_._.&quot;$&quot;* \ _)_%"/>
    <numFmt numFmtId="167" formatCode="_._.&quot;$&quot;* #,##0.0_)_%;_._.&quot;$&quot;* \(#,##0.0\)_%;_._.&quot;$&quot;* \ _)_%"/>
    <numFmt numFmtId="168" formatCode="_(* #,##0.0_);_(* \(#,##0.0\);_(* &quot;-&quot;?_);_(@_)"/>
    <numFmt numFmtId="169" formatCode="_-* #,##0.0_-;\-* #,##0.0_-;_-* &quot;-&quot;?_-;_-@_-"/>
    <numFmt numFmtId="170" formatCode="&quot;$&quot;#,##0.00;[Red]\-&quot;$&quot;#,##0.00"/>
    <numFmt numFmtId="171" formatCode="_._.* #,##0_)_%;_._.* \(#,##0\)_%;_._.* 0_)_%;_._.@_)_%"/>
    <numFmt numFmtId="172" formatCode="_._.* #,###\-_)_%;_._.* \(#,###\-\)_%;_._.* \-_)_%;_._.@_)_%"/>
    <numFmt numFmtId="173" formatCode="_._.* #,###\-_)_%;_._.* \(#,###\-\)_%;_._.* \-\ \ \ \ \ \ \ \ _)_%;_._.@_)_%"/>
    <numFmt numFmtId="174" formatCode="_(* #,##0.0_);_(* \(#,##0.0\);_(* &quot;-&quot;??_);_(@_)"/>
    <numFmt numFmtId="175" formatCode="_(&quot;$&quot;\ * #,##0.0_);_(&quot;$&quot;\ * \(#,##0.0\);_(&quot;$&quot;\ * &quot;-&quot;?_);_(@_)"/>
    <numFmt numFmtId="176" formatCode="#,##0.0_);\(#,##0.0\)"/>
  </numFmts>
  <fonts count="2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b/>
      <sz val="13"/>
      <name val="Verdana"/>
      <family val="2"/>
    </font>
    <font>
      <sz val="13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u val="singleAccounting"/>
      <sz val="10"/>
      <name val="Times New Roman"/>
      <family val="1"/>
    </font>
    <font>
      <u val="singleAccounting"/>
      <sz val="10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u/>
      <sz val="9"/>
      <name val="Verdana"/>
      <family val="2"/>
    </font>
    <font>
      <u val="double"/>
      <sz val="9"/>
      <name val="Verdana"/>
      <family val="2"/>
    </font>
    <font>
      <u val="doubleAccounting"/>
      <sz val="10"/>
      <name val="Verdana"/>
      <family val="2"/>
    </font>
    <font>
      <sz val="11"/>
      <name val="Times New Roman"/>
      <family val="1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u val="singleAccounting"/>
      <sz val="11"/>
      <name val="Times New Roman"/>
      <family val="1"/>
    </font>
    <font>
      <u val="singleAccounting"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Fill="0" applyBorder="0" applyAlignment="0" applyProtection="0">
      <protection locked="0"/>
    </xf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1" fontId="15" fillId="0" borderId="0"/>
    <xf numFmtId="172" fontId="18" fillId="0" borderId="0"/>
    <xf numFmtId="43" fontId="20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1" applyFont="1" applyAlignment="1" applyProtection="1">
      <alignment horizontal="center" vertical="center"/>
    </xf>
    <xf numFmtId="17" fontId="2" fillId="0" borderId="0" xfId="1" applyNumberFormat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left" vertical="center"/>
    </xf>
    <xf numFmtId="0" fontId="10" fillId="2" borderId="0" xfId="1" applyFont="1" applyFill="1" applyAlignment="1" applyProtection="1">
      <alignment horizontal="justify" vertical="center"/>
    </xf>
    <xf numFmtId="170" fontId="11" fillId="2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/>
    </xf>
    <xf numFmtId="4" fontId="11" fillId="3" borderId="0" xfId="1" applyNumberFormat="1" applyFont="1" applyFill="1" applyAlignment="1" applyProtection="1">
      <alignment horizontal="right" vertical="center"/>
    </xf>
    <xf numFmtId="0" fontId="11" fillId="3" borderId="0" xfId="1" applyFont="1" applyFill="1" applyAlignment="1" applyProtection="1">
      <alignment horizontal="right" vertical="center"/>
    </xf>
    <xf numFmtId="4" fontId="12" fillId="3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 wrapText="1"/>
    </xf>
    <xf numFmtId="170" fontId="13" fillId="3" borderId="0" xfId="1" applyNumberFormat="1" applyFont="1" applyFill="1" applyAlignment="1" applyProtection="1">
      <alignment horizontal="right" vertical="center"/>
    </xf>
    <xf numFmtId="165" fontId="10" fillId="3" borderId="0" xfId="1" applyNumberFormat="1" applyFont="1" applyFill="1" applyAlignment="1" applyProtection="1">
      <alignment horizontal="justify" vertical="center" wrapText="1"/>
    </xf>
    <xf numFmtId="0" fontId="2" fillId="0" borderId="0" xfId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/>
    </xf>
    <xf numFmtId="173" fontId="5" fillId="0" borderId="0" xfId="5" applyNumberFormat="1" applyFont="1" applyAlignment="1">
      <alignment vertical="center"/>
    </xf>
    <xf numFmtId="165" fontId="9" fillId="0" borderId="0" xfId="2" applyNumberFormat="1" applyFont="1" applyAlignment="1">
      <alignment horizontal="right" vertical="center"/>
    </xf>
    <xf numFmtId="0" fontId="2" fillId="0" borderId="0" xfId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22" fillId="0" borderId="1" xfId="1" applyFont="1" applyBorder="1" applyAlignment="1" applyProtection="1">
      <alignment vertical="center"/>
    </xf>
    <xf numFmtId="0" fontId="6" fillId="0" borderId="1" xfId="1" applyFont="1" applyBorder="1" applyAlignment="1" applyProtection="1">
      <alignment vertical="center"/>
    </xf>
    <xf numFmtId="165" fontId="5" fillId="0" borderId="0" xfId="2" applyNumberFormat="1" applyFont="1" applyAlignment="1">
      <alignment vertical="center"/>
    </xf>
    <xf numFmtId="2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vertical="center" wrapText="1"/>
    </xf>
    <xf numFmtId="165" fontId="9" fillId="0" borderId="0" xfId="2" applyNumberFormat="1" applyFont="1" applyAlignment="1">
      <alignment vertical="center"/>
    </xf>
    <xf numFmtId="165" fontId="5" fillId="0" borderId="0" xfId="1" applyNumberFormat="1" applyFont="1" applyAlignment="1" applyProtection="1">
      <alignment horizontal="left" vertical="center"/>
    </xf>
    <xf numFmtId="167" fontId="5" fillId="0" borderId="0" xfId="3" applyNumberFormat="1" applyFont="1" applyAlignment="1" applyProtection="1">
      <alignment vertical="center"/>
      <protection locked="0"/>
    </xf>
    <xf numFmtId="168" fontId="5" fillId="0" borderId="0" xfId="1" applyNumberFormat="1" applyFont="1" applyAlignment="1" applyProtection="1">
      <alignment horizontal="left" vertical="center"/>
    </xf>
    <xf numFmtId="169" fontId="5" fillId="0" borderId="0" xfId="1" applyNumberFormat="1" applyFont="1" applyAlignment="1" applyProtection="1">
      <alignment vertical="center"/>
    </xf>
    <xf numFmtId="166" fontId="5" fillId="0" borderId="0" xfId="3" applyFont="1" applyAlignment="1">
      <alignment vertical="center"/>
    </xf>
    <xf numFmtId="166" fontId="5" fillId="0" borderId="0" xfId="1" applyNumberFormat="1" applyFont="1" applyAlignment="1" applyProtection="1">
      <alignment vertical="center"/>
    </xf>
    <xf numFmtId="169" fontId="5" fillId="0" borderId="0" xfId="1" applyNumberFormat="1" applyFont="1" applyAlignment="1" applyProtection="1">
      <alignment horizontal="left" vertical="center"/>
    </xf>
    <xf numFmtId="4" fontId="5" fillId="0" borderId="0" xfId="1" applyNumberFormat="1" applyFont="1" applyAlignment="1" applyProtection="1">
      <alignment horizontal="left" vertical="center"/>
    </xf>
    <xf numFmtId="167" fontId="5" fillId="0" borderId="0" xfId="1" applyNumberFormat="1" applyFont="1" applyAlignment="1" applyProtection="1">
      <alignment horizontal="left" vertical="center"/>
    </xf>
    <xf numFmtId="167" fontId="14" fillId="0" borderId="0" xfId="3" applyNumberFormat="1" applyFont="1" applyAlignment="1" applyProtection="1">
      <alignment vertical="center"/>
      <protection locked="0"/>
    </xf>
    <xf numFmtId="171" fontId="5" fillId="0" borderId="0" xfId="4" applyFont="1" applyAlignment="1">
      <alignment vertical="center"/>
    </xf>
    <xf numFmtId="0" fontId="2" fillId="0" borderId="0" xfId="1" applyFont="1" applyAlignment="1" applyProtection="1">
      <alignment horizontal="left" vertical="center"/>
    </xf>
    <xf numFmtId="164" fontId="5" fillId="0" borderId="0" xfId="2" applyFont="1" applyAlignment="1">
      <alignment horizontal="right" vertical="center"/>
    </xf>
    <xf numFmtId="165" fontId="5" fillId="0" borderId="0" xfId="2" applyNumberFormat="1" applyFont="1" applyAlignment="1">
      <alignment horizontal="right" vertical="center"/>
    </xf>
    <xf numFmtId="165" fontId="5" fillId="0" borderId="0" xfId="3" applyNumberFormat="1" applyFont="1" applyAlignment="1">
      <alignment vertical="center"/>
    </xf>
    <xf numFmtId="165" fontId="5" fillId="0" borderId="0" xfId="3" applyNumberFormat="1" applyFont="1" applyAlignment="1" applyProtection="1">
      <alignment vertical="center"/>
      <protection locked="0"/>
    </xf>
    <xf numFmtId="164" fontId="16" fillId="0" borderId="0" xfId="1" applyNumberFormat="1" applyFont="1" applyAlignment="1" applyProtection="1">
      <alignment vertical="center"/>
    </xf>
    <xf numFmtId="165" fontId="16" fillId="0" borderId="0" xfId="2" applyNumberFormat="1" applyFont="1" applyAlignment="1">
      <alignment vertical="center"/>
    </xf>
    <xf numFmtId="0" fontId="5" fillId="0" borderId="0" xfId="1" applyFont="1" applyAlignment="1" applyProtection="1">
      <alignment horizontal="left" vertical="center" wrapText="1"/>
    </xf>
    <xf numFmtId="165" fontId="5" fillId="0" borderId="0" xfId="1" applyNumberFormat="1" applyFont="1" applyAlignment="1" applyProtection="1">
      <alignment vertical="center"/>
    </xf>
    <xf numFmtId="165" fontId="17" fillId="0" borderId="0" xfId="2" applyNumberFormat="1" applyFont="1" applyAlignment="1">
      <alignment vertical="center"/>
    </xf>
    <xf numFmtId="44" fontId="5" fillId="0" borderId="0" xfId="1" applyNumberFormat="1" applyFont="1" applyAlignment="1" applyProtection="1">
      <alignment vertical="center"/>
    </xf>
    <xf numFmtId="164" fontId="5" fillId="0" borderId="0" xfId="2" applyFont="1" applyAlignment="1">
      <alignment vertical="center"/>
    </xf>
    <xf numFmtId="165" fontId="19" fillId="0" borderId="0" xfId="2" applyNumberFormat="1" applyFont="1" applyAlignment="1">
      <alignment vertical="center"/>
    </xf>
    <xf numFmtId="174" fontId="5" fillId="0" borderId="0" xfId="6" applyNumberFormat="1" applyFont="1" applyAlignment="1">
      <alignment vertical="center"/>
    </xf>
    <xf numFmtId="0" fontId="2" fillId="0" borderId="0" xfId="1" quotePrefix="1" applyFont="1" applyAlignment="1" applyProtection="1">
      <alignment vertical="center"/>
    </xf>
    <xf numFmtId="0" fontId="21" fillId="0" borderId="1" xfId="1" applyFont="1" applyBorder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176" fontId="5" fillId="0" borderId="0" xfId="3" applyNumberFormat="1" applyFont="1" applyAlignment="1" applyProtection="1">
      <alignment vertical="center"/>
      <protection locked="0"/>
    </xf>
    <xf numFmtId="176" fontId="5" fillId="0" borderId="0" xfId="2" applyNumberFormat="1" applyFont="1" applyAlignment="1">
      <alignment vertical="center"/>
    </xf>
    <xf numFmtId="176" fontId="9" fillId="0" borderId="0" xfId="2" applyNumberFormat="1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0" xfId="5" applyNumberFormat="1" applyFont="1" applyAlignment="1">
      <alignment vertical="center"/>
    </xf>
    <xf numFmtId="43" fontId="5" fillId="0" borderId="0" xfId="6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left" vertical="center" indent="1"/>
    </xf>
    <xf numFmtId="0" fontId="5" fillId="0" borderId="0" xfId="1" applyFont="1" applyAlignment="1" applyProtection="1">
      <alignment horizontal="center" vertical="center"/>
    </xf>
    <xf numFmtId="175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1" xfId="1" applyFont="1" applyFill="1" applyBorder="1" applyAlignment="1" applyProtection="1">
      <alignment vertical="center"/>
    </xf>
    <xf numFmtId="17" fontId="2" fillId="0" borderId="0" xfId="1" applyNumberFormat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vertical="center"/>
    </xf>
    <xf numFmtId="165" fontId="5" fillId="0" borderId="0" xfId="2" applyNumberFormat="1" applyFont="1" applyFill="1" applyAlignment="1">
      <alignment vertical="center"/>
    </xf>
    <xf numFmtId="165" fontId="9" fillId="0" borderId="0" xfId="2" applyNumberFormat="1" applyFont="1" applyFill="1" applyAlignment="1">
      <alignment vertical="center"/>
    </xf>
    <xf numFmtId="167" fontId="5" fillId="0" borderId="0" xfId="3" applyNumberFormat="1" applyFont="1" applyFill="1" applyAlignment="1" applyProtection="1">
      <alignment vertical="center"/>
      <protection locked="0"/>
    </xf>
    <xf numFmtId="167" fontId="14" fillId="0" borderId="0" xfId="3" applyNumberFormat="1" applyFont="1" applyFill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 wrapText="1"/>
    </xf>
    <xf numFmtId="175" fontId="5" fillId="0" borderId="0" xfId="1" applyNumberFormat="1" applyFont="1" applyFill="1" applyAlignment="1" applyProtection="1">
      <alignment vertical="center"/>
    </xf>
    <xf numFmtId="171" fontId="5" fillId="0" borderId="0" xfId="4" applyFont="1" applyFill="1" applyAlignment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165" fontId="9" fillId="0" borderId="0" xfId="2" applyNumberFormat="1" applyFont="1" applyFill="1" applyAlignment="1">
      <alignment horizontal="right" vertical="center"/>
    </xf>
    <xf numFmtId="0" fontId="5" fillId="0" borderId="0" xfId="1" applyFont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</cellXfs>
  <cellStyles count="7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13" Type="http://schemas.openxmlformats.org/officeDocument/2006/relationships/worksheet" Target="worksheets/sheet13.xml"/>
  <Relationship Id="rId14" Type="http://schemas.openxmlformats.org/officeDocument/2006/relationships/worksheet" Target="worksheets/sheet14.xml"/>
  <Relationship Id="rId15" Type="http://schemas.openxmlformats.org/officeDocument/2006/relationships/worksheet" Target="worksheets/sheet15.xml"/>
  <Relationship Id="rId16" Type="http://schemas.openxmlformats.org/officeDocument/2006/relationships/worksheet" Target="worksheets/sheet16.xml"/>
  <Relationship Id="rId17" Type="http://schemas.openxmlformats.org/officeDocument/2006/relationships/worksheet" Target="worksheets/sheet17.xml"/>
  <Relationship Id="rId18" Type="http://schemas.openxmlformats.org/officeDocument/2006/relationships/worksheet" Target="worksheets/sheet18.xml"/>
  <Relationship Id="rId19" Type="http://schemas.openxmlformats.org/officeDocument/2006/relationships/worksheet" Target="worksheets/sheet19.xml"/>
  <Relationship Id="rId2" Type="http://schemas.openxmlformats.org/officeDocument/2006/relationships/worksheet" Target="worksheets/sheet2.xml"/>
  <Relationship Id="rId20" Type="http://schemas.openxmlformats.org/officeDocument/2006/relationships/worksheet" Target="worksheets/sheet20.xml"/>
  <Relationship Id="rId21" Type="http://schemas.openxmlformats.org/officeDocument/2006/relationships/worksheet" Target="worksheets/sheet21.xml"/>
  <Relationship Id="rId22" Type="http://schemas.openxmlformats.org/officeDocument/2006/relationships/worksheet" Target="worksheets/sheet22.xml"/>
  <Relationship Id="rId23" Type="http://schemas.openxmlformats.org/officeDocument/2006/relationships/worksheet" Target="worksheets/sheet23.xml"/>
  <Relationship Id="rId24" Type="http://schemas.openxmlformats.org/officeDocument/2006/relationships/externalLink" Target="externalLinks/externalLink1.xml"/>
  <Relationship Id="rId25" Type="http://schemas.openxmlformats.org/officeDocument/2006/relationships/externalLink" Target="externalLinks/externalLink2.xml"/>
  <Relationship Id="rId26" Type="http://schemas.openxmlformats.org/officeDocument/2006/relationships/externalLink" Target="externalLinks/externalLink3.xml"/>
  <Relationship Id="rId27" Type="http://schemas.openxmlformats.org/officeDocument/2006/relationships/externalLink" Target="externalLinks/externalLink4.xml"/>
  <Relationship Id="rId28" Type="http://schemas.openxmlformats.org/officeDocument/2006/relationships/externalLink" Target="externalLinks/externalLink5.xml"/>
  <Relationship Id="rId29" Type="http://schemas.openxmlformats.org/officeDocument/2006/relationships/externalLink" Target="externalLinks/externalLink6.xml"/>
  <Relationship Id="rId3" Type="http://schemas.openxmlformats.org/officeDocument/2006/relationships/worksheet" Target="worksheets/sheet3.xml"/>
  <Relationship Id="rId30" Type="http://schemas.openxmlformats.org/officeDocument/2006/relationships/externalLink" Target="externalLinks/externalLink7.xml"/>
  <Relationship Id="rId31" Type="http://schemas.openxmlformats.org/officeDocument/2006/relationships/externalLink" Target="externalLinks/externalLink8.xml"/>
  <Relationship Id="rId32" Type="http://schemas.openxmlformats.org/officeDocument/2006/relationships/externalLink" Target="externalLinks/externalLink9.xml"/>
  <Relationship Id="rId33" Type="http://schemas.openxmlformats.org/officeDocument/2006/relationships/externalLink" Target="externalLinks/externalLink10.xml"/>
  <Relationship Id="rId34" Type="http://schemas.openxmlformats.org/officeDocument/2006/relationships/externalLink" Target="externalLinks/externalLink11.xml"/>
  <Relationship Id="rId35" Type="http://schemas.openxmlformats.org/officeDocument/2006/relationships/externalLink" Target="externalLinks/externalLink12.xml"/>
  <Relationship Id="rId36" Type="http://schemas.openxmlformats.org/officeDocument/2006/relationships/externalLink" Target="externalLinks/externalLink13.xml"/>
  <Relationship Id="rId37" Type="http://schemas.openxmlformats.org/officeDocument/2006/relationships/externalLink" Target="externalLinks/externalLink14.xml"/>
  <Relationship Id="rId38" Type="http://schemas.openxmlformats.org/officeDocument/2006/relationships/externalLink" Target="externalLinks/externalLink15.xml"/>
  <Relationship Id="rId39" Type="http://schemas.openxmlformats.org/officeDocument/2006/relationships/externalLink" Target="externalLinks/externalLink16.xml"/>
  <Relationship Id="rId4" Type="http://schemas.openxmlformats.org/officeDocument/2006/relationships/worksheet" Target="worksheets/sheet4.xml"/>
  <Relationship Id="rId40" Type="http://schemas.openxmlformats.org/officeDocument/2006/relationships/externalLink" Target="externalLinks/externalLink17.xml"/>
  <Relationship Id="rId41" Type="http://schemas.openxmlformats.org/officeDocument/2006/relationships/externalLink" Target="externalLinks/externalLink18.xml"/>
  <Relationship Id="rId42" Type="http://schemas.openxmlformats.org/officeDocument/2006/relationships/externalLink" Target="externalLinks/externalLink19.xml"/>
  <Relationship Id="rId43" Type="http://schemas.openxmlformats.org/officeDocument/2006/relationships/externalLink" Target="externalLinks/externalLink20.xml"/>
  <Relationship Id="rId44" Type="http://schemas.openxmlformats.org/officeDocument/2006/relationships/externalLink" Target="externalLinks/externalLink21.xml"/>
  <Relationship Id="rId45" Type="http://schemas.openxmlformats.org/officeDocument/2006/relationships/externalLink" Target="externalLinks/externalLink22.xml"/>
  <Relationship Id="rId46" Type="http://schemas.openxmlformats.org/officeDocument/2006/relationships/externalLink" Target="externalLinks/externalLink23.xml"/>
  <Relationship Id="rId47" Type="http://schemas.openxmlformats.org/officeDocument/2006/relationships/externalLink" Target="externalLinks/externalLink24.xml"/>
  <Relationship Id="rId48" Type="http://schemas.openxmlformats.org/officeDocument/2006/relationships/externalLink" Target="externalLinks/externalLink25.xml"/>
  <Relationship Id="rId49" Type="http://schemas.openxmlformats.org/officeDocument/2006/relationships/externalLink" Target="externalLinks/externalLink26.xml"/>
  <Relationship Id="rId5" Type="http://schemas.openxmlformats.org/officeDocument/2006/relationships/worksheet" Target="worksheets/sheet5.xml"/>
  <Relationship Id="rId50" Type="http://schemas.openxmlformats.org/officeDocument/2006/relationships/theme" Target="theme/theme1.xml"/>
  <Relationship Id="rId51" Type="http://schemas.openxmlformats.org/officeDocument/2006/relationships/styles" Target="styles.xml"/>
  <Relationship Id="rId52" Type="http://schemas.openxmlformats.org/officeDocument/2006/relationships/sharedStrings" Target="sharedStrings.xml"/>
  <Relationship Id="rId53" Type="http://schemas.openxmlformats.org/officeDocument/2006/relationships/calcChain" Target="calcChain.xml"/>
  <Relationship Id="rId54" Type="http://schemas.openxmlformats.org/officeDocument/2006/relationships/customXml" Target="../customXml/item1.xml"/>
  <Relationship Id="rId55" Type="http://schemas.openxmlformats.org/officeDocument/2006/relationships/customXml" Target="../customXml/item2.xml"/>
  <Relationship Id="rId56" Type="http://schemas.openxmlformats.org/officeDocument/2006/relationships/customXml" Target="../customXml/item3.xml"/>
  <Relationship Id="rId6" Type="http://schemas.openxmlformats.org/officeDocument/2006/relationships/worksheet" Target="worksheets/sheet6.xml"/>
  <Relationship Id="rId7" Type="http://schemas.openxmlformats.org/officeDocument/2006/relationships/worksheet" Target="worksheets/sheet7.xml"/>
  <Relationship Id="rId8" Type="http://schemas.openxmlformats.org/officeDocument/2006/relationships/worksheet" Target="worksheets/sheet8.xml"/>
  <Relationship Id="rId9" Type="http://schemas.openxmlformats.org/officeDocument/2006/relationships/worksheet" Target="worksheets/sheet9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0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1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2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3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4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5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6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7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8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19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0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1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2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23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3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4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5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6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7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8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_rels/drawing9.xml.rels><?xml version="1.0" encoding="UTF-8"?>

<Relationships xmlns="http://schemas.openxmlformats.org/package/2006/relationships">
  <Relationship Id="rId1" Type="http://schemas.openxmlformats.org/officeDocument/2006/relationships/image" Target="../media/image1.pn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937EA50C-3EBE-40F9-9A33-62816E085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6CB4DEA-9CC7-4DA7-B571-6762B20D1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76030ED-5486-4B89-83CF-B4F472847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1EA3F5E-8745-4DB5-B090-0D818C03B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938D5473-017B-49F1-987E-A8C4B50AD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2A5AD8A-93EF-479C-90D6-BAB86E7C8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3987933C-0377-43A0-8D68-C432446755AF}"/>
            </a:ext>
            <a:ext uri="{147F2762-F138-4A5C-976F-8EAC2B608ADB}">
              <a16:predDERef xmlns:a16="http://schemas.microsoft.com/office/drawing/2014/main" pre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A38C3DB-2BC4-4227-9E05-1B2FB0D1E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A04C530-1176-47E5-B1AD-BA43BC3E797D}"/>
            </a:ext>
            <a:ext uri="{147F2762-F138-4A5C-976F-8EAC2B608ADB}">
              <a16:predDERef xmlns:a16="http://schemas.microsoft.com/office/drawing/2014/main" pre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90B98708-C12D-4258-BCE4-CD4FCBA67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8803CE4-3981-48A1-B824-CB93A99CE200}"/>
            </a:ext>
            <a:ext uri="{147F2762-F138-4A5C-976F-8EAC2B608ADB}">
              <a16:predDERef xmlns:a16="http://schemas.microsoft.com/office/drawing/2014/main" pre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7975B72-6F46-4AD7-BD9A-D47BB64EE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FC3A47E5-278C-4C75-BC11-51F715FB9536}"/>
            </a:ext>
            <a:ext uri="{147F2762-F138-4A5C-976F-8EAC2B608ADB}">
              <a16:predDERef xmlns:a16="http://schemas.microsoft.com/office/drawing/2014/main" pre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918EE62-E214-4391-97DA-8149FDF7A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6B1D930-3C01-4C1F-9E72-DA2CEDC82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6550FB1-4935-4373-85DC-DBDE15A49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38AEA0D-C6A8-43EE-A30C-D99287C83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A08408DE-21CF-4B89-BCD6-F103AC3E2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58E70C53-8B7E-4F63-B1DF-3FB5B8259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E821A90E-6DDE-4BE1-A904-7E48F7982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E63E05EF-694C-4ECE-B2C8-E7E97698C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64F01E9-DDDA-44EA-8279-7DDA1054D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Documents%20and%20Settings/co52032737/Configuraci&#243;n%20local/Archivos%20temporales%20de%20Internet/OLK21/Solicitud%20de%20informaci&#243;n%202005.xls"/>
</Relationships>

</file>

<file path=xl/externalLinks/_rels/externalLink10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https://cobogshprd01.atrame.deloitte.com/creacion/IFRS/BALANCES%20MENSUALES/BANCO%20-%20001.xlsx"/>
</Relationships>

</file>

<file path=xl/externalLinks/_rels/externalLink1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Colcodf312256/BeneficiosTributarios2006/winnt/perfiles/co80066276/Escritorio/agosto/Usuarios/Alexander/Informes%20de%20avance/directorio%20agosto/control%20perdoidas/informe_junio/PPROV91-2.xls"/>
</Relationships>

</file>

<file path=xl/externalLinks/_rels/externalLink12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A:/PPROV131.xls"/>
</Relationships>

</file>

<file path=xl/externalLinks/_rels/externalLink13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CODENSA%20S.A.%20ESP/CIERRE%20CONTABLE/A&#241;o%202009/Noviembre/CODENSA%20S.A.%20ESP/CIERRE%20CONTABLE/A&#241;o%202009/Octubre/EDUARD/PRESENT.%20RETEF/PRESENT.%20RETEF/archivos/excel/PLANTA-98.xls"/>
</Relationships>

</file>

<file path=xl/externalLinks/_rels/externalLink14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WINNT/perfiles/co80417414/Configuraci&#243;n%20local/Archivos%20temporales%20de%20Internet/OLK7/RentabilidadMenoresEMGestdic.xls"/>
</Relationships>

</file>

<file path=xl/externalLinks/_rels/externalLink15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https://cobogshprd01.atrame.deloitte.com/Users/CO1020754194/Documents/BACKUP%20PAOLA%20LOZANO%20SEPTIEMBRE%2009/PAOLA/DIRECTORIO/2014/5.%20MAYO/05_Emgesa%20cierre%20MAYO%202014.xlsx"/>
</Relationships>

</file>

<file path=xl/externalLinks/_rels/externalLink16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E:/Documents%20and%20Settings/co52032737/Configuraci&#243;n%20local/Archivos%20temporales%20de%20Internet/OLK21/codens%20ene-06.xls"/>
</Relationships>

</file>

<file path=xl/externalLinks/_rels/externalLink17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http://www.superfinanciera.gov.co/Cifras/informacion/diarios/tcrm/tcrm-2010-09-30.xls"/>
</Relationships>

</file>

<file path=xl/externalLinks/_rels/externalLink18.xml.rels><?xml version="1.0" encoding="UTF-8"?>

<Relationships xmlns="http://schemas.openxmlformats.org/package/2006/relationships">
  <Relationship Id="rId1" Type="http://schemas.microsoft.com/office/2006/relationships/xlExternalLinkPath/xlPathMissing" TargetMode="External" Target="Hoja%20de%20c&#225;lculo%20en%20Febrero_99%20de%20pi&#241;ot.obd%202"/>
</Relationships>

</file>

<file path=xl/externalLinks/_rels/externalLink19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Colcodf312256/BeneficiosTributarios2006/winnt/perfiles/co80066276/Escritorio/agosto/karla/INFORMES/PPROV22.xls"/>
</Relationships>

</file>

<file path=xl/externalLinks/_rels/externalLink2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Fernando/fgc/respaldo/respaldo/FGC/CONTABILIDAD$EMP.EXT/(5)Enersis%20Investment/1999/(5)CMRES99.xls"/>
</Relationships>

</file>

<file path=xl/externalLinks/_rels/externalLink20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Documents%20and%20Settings/co52017010/Configuraci&#243;n%20local/Archivos%20temporales%20de%20Internet/OLK9D6/Plantilla%20Reporte%20Emgesa%20octubre%202007.xls"/>
</Relationships>

</file>

<file path=xl/externalLinks/_rels/externalLink2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ROCIO/A&#209;O%202005/DIRECTORIO/ABRIL%202005/EMGESA%20ABRIL%202005.xls"/>
</Relationships>

</file>

<file path=xl/externalLinks/_rels/externalLink22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https://cobogshprd01.atrame.deloitte.com/PAOLA/DIRECTORIO/2014/MAYO/05_Emgesa%20cierre%20MAYO%202014p.xls"/>
</Relationships>

</file>

<file path=xl/externalLinks/_rels/externalLink23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Pc1575/c/karla/INFORMES/PPROV18.xls"/>
</Relationships>

</file>

<file path=xl/externalLinks/_rels/externalLink24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Documents%20and%20Settings/co43220109/Mis%20documentos/Auditor&#237;a/2007/Deuda/6%20Deuda%20Jun-07.xls"/>
</Relationships>

</file>

<file path=xl/externalLinks/_rels/externalLink25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Cobogfsr01/publico/Archivos%20Procter.%20Juan%20Alberto%20JH/A&#209;O%202001/Declaraci&#243;n%20de%20Renta%20C&#237;a.295/Archivos%20Revisados%20Renta%20C&#237;a%20295%20A&#241;o%202001/An&#225;lisisCxCyCxPVinculadosCia295A&#241;o2001.xls"/>
</Relationships>

</file>

<file path=xl/externalLinks/_rels/externalLink26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WINNT/perfiles/co43220109/Configuraci&#243;n%20local/Archivos%20temporales%20de%20Internet/OLK2/winnt/perfiles/co43220109/Mis%20documentos/Auditor&#237;a/2004/andrea.xls"/>
</Relationships>

</file>

<file path=xl/externalLinks/_rels/externalLink3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Documents%20and%20Settings/co52032737/Configuraci&#243;n%20local/Archivos%20temporales%20de%20Internet/OLK6E/MAR-07.xls"/>
</Relationships>

</file>

<file path=xl/externalLinks/_rels/externalLink4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WINNT/perfiles/CO52412571/Configuraci&#243;n%20local/Archivos%20temporales%20de%20Internet/OLK12/Rentas%202002/Emgesa/MODELO%20RENTA%202000.xls"/>
</Relationships>

</file>

<file path=xl/externalLinks/_rels/externalLink5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Colcodf312256/BeneficiosTributarios2006/winnt/perfiles/co80066276/Escritorio/agosto/Usuarios/Alexander/Informes%20de%20avance/directorio%20agosto/A_JAIL/INFORME/PPROV51.xls"/>
</Relationships>

</file>

<file path=xl/externalLinks/_rels/externalLink6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Colcodf312256/BeneficiosTributarios2006/winnt/perfiles/co80066276/Escritorio/agosto/Usuarios/Alexander/INDICE%20DE%20PERDIDAS/tam%20de%20ventas/Series%20de%20balances.xls"/>
</Relationships>

</file>

<file path=xl/externalLinks/_rels/externalLink7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Pc1268/entrada/Usuarios/Alexander/INDICE%20DE%20PERDIDAS/balance%20Rovira/Balance%20El&#233;ctrico.xls"/>
</Relationships>

</file>

<file path=xl/externalLinks/_rels/externalLink8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https://cobogshprd01.atrame.deloitte.com/LUZ%20DARY/ESTADOS%20FINANCIEROS/DIRECTORIOS/A&#209;O%202014/06_JUNIO/06_Emgesa%20cierre%20JUNIO%202014.xlsx"/>
</Relationships>

</file>

<file path=xl/externalLinks/_rels/externalLink9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F:/Documents%20and%20Settings/co79684562/Configuraci&#243;n%20local/Archivos%20temporales%20de%20Internet/OLK2A/Renta/Codensa%202007/Provision%20a%20diciembre/FINAL/Copia%20de%20Provision%20cierre-%207%20enero-07.xls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_rels/sheet10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0.bin"/>
  <Relationship Id="rId2" Type="http://schemas.openxmlformats.org/officeDocument/2006/relationships/drawing" Target="../drawings/drawing10.xml"/>
</Relationships>

</file>

<file path=xl/worksheets/_rels/sheet1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1.bin"/>
  <Relationship Id="rId2" Type="http://schemas.openxmlformats.org/officeDocument/2006/relationships/drawing" Target="../drawings/drawing11.xml"/>
</Relationships>

</file>

<file path=xl/worksheets/_rels/sheet1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2.bin"/>
  <Relationship Id="rId2" Type="http://schemas.openxmlformats.org/officeDocument/2006/relationships/drawing" Target="../drawings/drawing12.xml"/>
</Relationships>

</file>

<file path=xl/worksheets/_rels/sheet1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3.bin"/>
  <Relationship Id="rId2" Type="http://schemas.openxmlformats.org/officeDocument/2006/relationships/drawing" Target="../drawings/drawing13.xml"/>
</Relationships>

</file>

<file path=xl/worksheets/_rels/sheet1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4.bin"/>
  <Relationship Id="rId2" Type="http://schemas.openxmlformats.org/officeDocument/2006/relationships/drawing" Target="../drawings/drawing14.xml"/>
</Relationships>

</file>

<file path=xl/worksheets/_rels/sheet15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5.bin"/>
  <Relationship Id="rId2" Type="http://schemas.openxmlformats.org/officeDocument/2006/relationships/drawing" Target="../drawings/drawing15.xml"/>
</Relationships>

</file>

<file path=xl/worksheets/_rels/sheet16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6.bin"/>
  <Relationship Id="rId2" Type="http://schemas.openxmlformats.org/officeDocument/2006/relationships/drawing" Target="../drawings/drawing16.xml"/>
</Relationships>

</file>

<file path=xl/worksheets/_rels/sheet17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7.bin"/>
  <Relationship Id="rId2" Type="http://schemas.openxmlformats.org/officeDocument/2006/relationships/drawing" Target="../drawings/drawing17.xml"/>
</Relationships>

</file>

<file path=xl/worksheets/_rels/sheet18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8.bin"/>
  <Relationship Id="rId2" Type="http://schemas.openxmlformats.org/officeDocument/2006/relationships/drawing" Target="../drawings/drawing18.xml"/>
</Relationships>

</file>

<file path=xl/worksheets/_rels/sheet19.xml.rels><?xml version="1.0" encoding="UTF-8"?>

<Relationships xmlns="http://schemas.openxmlformats.org/package/2006/relationships">
  <Relationship Id="rId1" Type="http://schemas.openxmlformats.org/officeDocument/2006/relationships/drawing" Target="../drawings/drawing19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  <Relationship Id="rId2" Type="http://schemas.openxmlformats.org/officeDocument/2006/relationships/drawing" Target="../drawings/drawing2.xml"/>
</Relationships>

</file>

<file path=xl/worksheets/_rels/sheet20.xml.rels><?xml version="1.0" encoding="UTF-8"?>

<Relationships xmlns="http://schemas.openxmlformats.org/package/2006/relationships">
  <Relationship Id="rId1" Type="http://schemas.openxmlformats.org/officeDocument/2006/relationships/drawing" Target="../drawings/drawing20.xml"/>
</Relationships>

</file>

<file path=xl/worksheets/_rels/sheet21.xml.rels><?xml version="1.0" encoding="UTF-8"?>

<Relationships xmlns="http://schemas.openxmlformats.org/package/2006/relationships">
  <Relationship Id="rId1" Type="http://schemas.openxmlformats.org/officeDocument/2006/relationships/drawing" Target="../drawings/drawing21.xml"/>
</Relationships>

</file>

<file path=xl/worksheets/_rels/sheet22.xml.rels><?xml version="1.0" encoding="UTF-8"?>

<Relationships xmlns="http://schemas.openxmlformats.org/package/2006/relationships">
  <Relationship Id="rId1" Type="http://schemas.openxmlformats.org/officeDocument/2006/relationships/drawing" Target="../drawings/drawing22.xml"/>
</Relationships>

</file>

<file path=xl/worksheets/_rels/sheet2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9.bin"/>
  <Relationship Id="rId2" Type="http://schemas.openxmlformats.org/officeDocument/2006/relationships/drawing" Target="../drawings/drawing23.xml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  <Relationship Id="rId2" Type="http://schemas.openxmlformats.org/officeDocument/2006/relationships/drawing" Target="../drawings/drawing3.xml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4.bin"/>
  <Relationship Id="rId2" Type="http://schemas.openxmlformats.org/officeDocument/2006/relationships/drawing" Target="../drawings/drawing4.xml"/>
</Relationships>

</file>

<file path=xl/worksheets/_rels/sheet5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5.bin"/>
  <Relationship Id="rId2" Type="http://schemas.openxmlformats.org/officeDocument/2006/relationships/drawing" Target="../drawings/drawing5.xml"/>
</Relationships>

</file>

<file path=xl/worksheets/_rels/sheet6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6.bin"/>
  <Relationship Id="rId2" Type="http://schemas.openxmlformats.org/officeDocument/2006/relationships/drawing" Target="../drawings/drawing6.xml"/>
</Relationships>

</file>

<file path=xl/worksheets/_rels/sheet7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7.bin"/>
  <Relationship Id="rId2" Type="http://schemas.openxmlformats.org/officeDocument/2006/relationships/drawing" Target="../drawings/drawing7.xml"/>
</Relationships>

</file>

<file path=xl/worksheets/_rels/sheet8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8.bin"/>
  <Relationship Id="rId2" Type="http://schemas.openxmlformats.org/officeDocument/2006/relationships/drawing" Target="../drawings/drawing8.xml"/>
</Relationships>

</file>

<file path=xl/worksheets/_rels/sheet9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9.bin"/>
  <Relationship Id="rId2" Type="http://schemas.openxmlformats.org/officeDocument/2006/relationships/drawing" Target="../drawings/drawing9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zoomScaleNormal="90" zoomScaleSheetLayoutView="100" workbookViewId="0">
      <selection activeCell="C12" sqref="C12"/>
    </sheetView>
  </sheetViews>
  <sheetFormatPr baseColWidth="10" defaultColWidth="8" defaultRowHeight="12.75" x14ac:dyDescent="0.25"/>
  <cols>
    <col min="1" max="1" width="87" style="20" customWidth="1"/>
    <col min="2" max="2" width="6.7109375" style="14" customWidth="1"/>
    <col min="3" max="3" width="28.140625" style="20" customWidth="1"/>
    <col min="4" max="4" width="13" style="20" bestFit="1" customWidth="1"/>
    <col min="5" max="5" width="21.5703125" style="20" bestFit="1" customWidth="1"/>
    <col min="6" max="6" width="12.140625" style="20" bestFit="1" customWidth="1"/>
    <col min="7" max="7" width="15.85546875" style="20" customWidth="1"/>
    <col min="8" max="16384" width="8" style="20"/>
  </cols>
  <sheetData>
    <row r="1" spans="1:9" s="19" customFormat="1" ht="15.75" x14ac:dyDescent="0.25">
      <c r="A1" s="17" t="s">
        <v>0</v>
      </c>
      <c r="B1" s="18"/>
      <c r="C1" s="18"/>
    </row>
    <row r="2" spans="1:9" s="19" customFormat="1" ht="15.75" x14ac:dyDescent="0.25">
      <c r="A2" s="17" t="s">
        <v>1</v>
      </c>
      <c r="B2" s="18"/>
      <c r="C2" s="18"/>
    </row>
    <row r="3" spans="1:9" x14ac:dyDescent="0.25">
      <c r="A3" s="17"/>
      <c r="B3" s="17"/>
      <c r="C3" s="17"/>
    </row>
    <row r="4" spans="1:9" s="22" customFormat="1" ht="14.25" x14ac:dyDescent="0.25">
      <c r="A4" s="17" t="s">
        <v>2</v>
      </c>
      <c r="B4" s="21"/>
      <c r="C4" s="21"/>
    </row>
    <row r="5" spans="1:9" s="22" customFormat="1" ht="14.25" x14ac:dyDescent="0.25">
      <c r="A5" s="17" t="s">
        <v>3</v>
      </c>
      <c r="B5" s="21"/>
      <c r="C5" s="21"/>
    </row>
    <row r="6" spans="1:9" s="21" customFormat="1" ht="14.25" x14ac:dyDescent="0.25">
      <c r="A6" s="23" t="s">
        <v>4</v>
      </c>
      <c r="B6" s="24"/>
      <c r="C6" s="24"/>
    </row>
    <row r="7" spans="1:9" s="17" customFormat="1" x14ac:dyDescent="0.25">
      <c r="B7" s="1"/>
    </row>
    <row r="8" spans="1:9" s="17" customFormat="1" x14ac:dyDescent="0.25">
      <c r="B8" s="1"/>
    </row>
    <row r="9" spans="1:9" x14ac:dyDescent="0.25">
      <c r="B9" s="1"/>
      <c r="C9" s="2">
        <v>43831</v>
      </c>
    </row>
    <row r="11" spans="1:9" x14ac:dyDescent="0.25">
      <c r="A11" s="20" t="s">
        <v>5</v>
      </c>
      <c r="B11" s="71"/>
    </row>
    <row r="12" spans="1:9" x14ac:dyDescent="0.25">
      <c r="A12" s="3" t="s">
        <v>6</v>
      </c>
      <c r="B12" s="71"/>
      <c r="C12" s="25">
        <v>60597.1</v>
      </c>
    </row>
    <row r="13" spans="1:9" x14ac:dyDescent="0.25">
      <c r="A13" s="3" t="s">
        <v>7</v>
      </c>
      <c r="B13" s="71"/>
      <c r="C13" s="25">
        <v>853.8</v>
      </c>
      <c r="G13" s="26"/>
      <c r="I13" s="27"/>
    </row>
    <row r="14" spans="1:9" x14ac:dyDescent="0.25">
      <c r="A14" s="3" t="s">
        <v>8</v>
      </c>
      <c r="B14" s="71"/>
      <c r="C14" s="25">
        <v>1083.4000000000001</v>
      </c>
    </row>
    <row r="15" spans="1:9" ht="13.5" customHeight="1" x14ac:dyDescent="0.25">
      <c r="A15" s="3" t="s">
        <v>9</v>
      </c>
      <c r="B15" s="71"/>
      <c r="C15" s="28">
        <v>851</v>
      </c>
      <c r="G15" s="26"/>
    </row>
    <row r="16" spans="1:9" ht="13.5" customHeight="1" x14ac:dyDescent="0.25">
      <c r="A16" s="29"/>
      <c r="B16" s="71"/>
      <c r="C16" s="30">
        <f>SUM(C12:C15)</f>
        <v>63385.3</v>
      </c>
      <c r="G16" s="26"/>
    </row>
    <row r="17" spans="1:7" x14ac:dyDescent="0.25">
      <c r="A17" s="31"/>
      <c r="B17" s="71"/>
      <c r="C17" s="25"/>
    </row>
    <row r="18" spans="1:7" x14ac:dyDescent="0.25">
      <c r="A18" s="3" t="s">
        <v>10</v>
      </c>
      <c r="B18" s="71"/>
      <c r="G18" s="26"/>
    </row>
    <row r="19" spans="1:7" x14ac:dyDescent="0.25">
      <c r="A19" s="3" t="s">
        <v>11</v>
      </c>
      <c r="B19" s="71"/>
      <c r="C19" s="25">
        <v>10230.799999999999</v>
      </c>
    </row>
    <row r="20" spans="1:7" ht="15" x14ac:dyDescent="0.25">
      <c r="A20" s="3" t="s">
        <v>12</v>
      </c>
      <c r="B20" s="71"/>
      <c r="C20" s="28">
        <v>0</v>
      </c>
      <c r="G20" s="26"/>
    </row>
    <row r="21" spans="1:7" x14ac:dyDescent="0.25">
      <c r="A21" s="3"/>
      <c r="B21" s="71"/>
      <c r="C21" s="25">
        <f>+C19+C20</f>
        <v>10230.799999999999</v>
      </c>
      <c r="G21" s="26"/>
    </row>
    <row r="22" spans="1:7" x14ac:dyDescent="0.25">
      <c r="A22" s="3"/>
      <c r="B22" s="71"/>
      <c r="C22" s="25"/>
    </row>
    <row r="23" spans="1:7" x14ac:dyDescent="0.25">
      <c r="A23" s="3" t="s">
        <v>13</v>
      </c>
      <c r="B23" s="71"/>
      <c r="C23" s="25">
        <f>SUM(C16-C21)</f>
        <v>53154.5</v>
      </c>
      <c r="D23" s="32"/>
    </row>
    <row r="24" spans="1:7" x14ac:dyDescent="0.25">
      <c r="A24" s="3"/>
      <c r="B24" s="71"/>
      <c r="C24" s="25"/>
      <c r="G24" s="89"/>
    </row>
    <row r="25" spans="1:7" x14ac:dyDescent="0.25">
      <c r="A25" s="3" t="s">
        <v>14</v>
      </c>
      <c r="B25" s="71"/>
      <c r="C25" s="25"/>
      <c r="G25" s="89"/>
    </row>
    <row r="26" spans="1:7" ht="15" x14ac:dyDescent="0.25">
      <c r="A26" s="3" t="s">
        <v>15</v>
      </c>
      <c r="B26" s="71"/>
      <c r="C26" s="28">
        <v>-9633.7000000000007</v>
      </c>
      <c r="E26" s="33"/>
    </row>
    <row r="27" spans="1:7" x14ac:dyDescent="0.25">
      <c r="A27" s="3"/>
      <c r="B27" s="71"/>
      <c r="C27" s="25"/>
      <c r="E27" s="33"/>
    </row>
    <row r="28" spans="1:7" x14ac:dyDescent="0.25">
      <c r="A28" s="3" t="s">
        <v>16</v>
      </c>
      <c r="B28" s="71"/>
      <c r="C28" s="25">
        <f>+C23-C26</f>
        <v>62788.2</v>
      </c>
      <c r="E28" s="34"/>
    </row>
    <row r="29" spans="1:7" x14ac:dyDescent="0.25">
      <c r="A29" s="3"/>
      <c r="B29" s="71"/>
      <c r="C29" s="25"/>
    </row>
    <row r="31" spans="1:7" x14ac:dyDescent="0.25">
      <c r="A31" s="3"/>
      <c r="B31" s="71"/>
      <c r="C31" s="25"/>
      <c r="E31" s="4"/>
      <c r="F31" s="5"/>
      <c r="G31" s="5"/>
    </row>
    <row r="32" spans="1:7" x14ac:dyDescent="0.25">
      <c r="A32" s="3" t="s">
        <v>17</v>
      </c>
      <c r="B32" s="71"/>
      <c r="C32" s="25">
        <v>9676.2999999999993</v>
      </c>
      <c r="E32" s="6"/>
      <c r="F32" s="7"/>
      <c r="G32" s="7"/>
    </row>
    <row r="33" spans="1:7" x14ac:dyDescent="0.25">
      <c r="A33" s="3" t="s">
        <v>18</v>
      </c>
      <c r="B33" s="71"/>
      <c r="C33" s="25">
        <v>64.599999999999994</v>
      </c>
      <c r="E33" s="6"/>
      <c r="F33" s="7"/>
      <c r="G33" s="7"/>
    </row>
    <row r="34" spans="1:7" x14ac:dyDescent="0.25">
      <c r="A34" s="3"/>
      <c r="B34" s="71"/>
      <c r="C34" s="25"/>
      <c r="E34" s="6"/>
      <c r="F34" s="7"/>
      <c r="G34" s="7"/>
    </row>
    <row r="35" spans="1:7" x14ac:dyDescent="0.25">
      <c r="A35" s="3" t="s">
        <v>19</v>
      </c>
      <c r="B35" s="71"/>
      <c r="C35" s="25">
        <v>2924.7</v>
      </c>
      <c r="E35" s="6"/>
      <c r="F35" s="8"/>
      <c r="G35" s="8"/>
    </row>
    <row r="36" spans="1:7" x14ac:dyDescent="0.25">
      <c r="A36" s="3"/>
      <c r="B36" s="71"/>
      <c r="C36" s="25"/>
      <c r="E36" s="6"/>
      <c r="F36" s="7"/>
      <c r="G36" s="7"/>
    </row>
    <row r="37" spans="1:7" x14ac:dyDescent="0.25">
      <c r="A37" s="3" t="s">
        <v>20</v>
      </c>
      <c r="B37" s="71"/>
      <c r="E37" s="6"/>
      <c r="F37" s="8"/>
      <c r="G37" s="8"/>
    </row>
    <row r="38" spans="1:7" x14ac:dyDescent="0.25">
      <c r="A38" s="3" t="s">
        <v>21</v>
      </c>
      <c r="B38" s="71"/>
      <c r="C38" s="25">
        <v>1430.1</v>
      </c>
      <c r="E38" s="6"/>
      <c r="F38" s="8"/>
      <c r="G38" s="8"/>
    </row>
    <row r="39" spans="1:7" x14ac:dyDescent="0.25">
      <c r="A39" s="3" t="s">
        <v>22</v>
      </c>
      <c r="B39" s="71"/>
      <c r="C39" s="25">
        <v>379.1</v>
      </c>
      <c r="E39" s="6"/>
      <c r="F39" s="7"/>
      <c r="G39" s="8"/>
    </row>
    <row r="40" spans="1:7" x14ac:dyDescent="0.25">
      <c r="A40" s="3" t="s">
        <v>23</v>
      </c>
      <c r="B40" s="71"/>
      <c r="C40" s="25">
        <v>5133.3999999999996</v>
      </c>
      <c r="E40" s="6"/>
      <c r="F40" s="7"/>
      <c r="G40" s="7"/>
    </row>
    <row r="41" spans="1:7" ht="15" x14ac:dyDescent="0.25">
      <c r="A41" s="3" t="s">
        <v>24</v>
      </c>
      <c r="B41" s="71"/>
      <c r="C41" s="28">
        <v>1492.4</v>
      </c>
      <c r="E41" s="6"/>
      <c r="F41" s="9"/>
      <c r="G41" s="9"/>
    </row>
    <row r="42" spans="1:7" x14ac:dyDescent="0.25">
      <c r="A42" s="3"/>
      <c r="B42" s="71"/>
      <c r="C42" s="25">
        <f>SUM(C38:C41)</f>
        <v>8435</v>
      </c>
      <c r="E42" s="6"/>
      <c r="F42" s="8"/>
      <c r="G42" s="8"/>
    </row>
    <row r="43" spans="1:7" x14ac:dyDescent="0.25">
      <c r="A43" s="3"/>
      <c r="B43" s="71"/>
      <c r="C43" s="25"/>
      <c r="E43" s="10"/>
      <c r="F43" s="11"/>
      <c r="G43" s="11"/>
    </row>
    <row r="44" spans="1:7" x14ac:dyDescent="0.25">
      <c r="A44" s="3" t="s">
        <v>25</v>
      </c>
      <c r="B44" s="71"/>
      <c r="C44" s="25">
        <f>+C28+C32+C33+C35-C42</f>
        <v>67018.8</v>
      </c>
      <c r="E44" s="12"/>
      <c r="F44" s="8"/>
      <c r="G44" s="8"/>
    </row>
    <row r="45" spans="1:7" s="3" customFormat="1" x14ac:dyDescent="0.25">
      <c r="B45" s="71"/>
      <c r="C45" s="25"/>
      <c r="E45" s="35"/>
      <c r="F45" s="36"/>
    </row>
    <row r="46" spans="1:7" s="3" customFormat="1" x14ac:dyDescent="0.25">
      <c r="A46" s="3" t="s">
        <v>26</v>
      </c>
      <c r="B46" s="71"/>
      <c r="C46" s="25"/>
    </row>
    <row r="47" spans="1:7" s="3" customFormat="1" ht="15" x14ac:dyDescent="0.25">
      <c r="A47" s="3" t="s">
        <v>27</v>
      </c>
      <c r="B47" s="71"/>
      <c r="C47" s="28">
        <v>0</v>
      </c>
      <c r="E47" s="35"/>
    </row>
    <row r="48" spans="1:7" s="3" customFormat="1" x14ac:dyDescent="0.25">
      <c r="A48" s="37"/>
      <c r="B48" s="71"/>
      <c r="C48" s="25"/>
    </row>
    <row r="49" spans="1:3" s="3" customFormat="1" ht="15" x14ac:dyDescent="0.25">
      <c r="A49" s="3" t="s">
        <v>28</v>
      </c>
      <c r="B49" s="1"/>
      <c r="C49" s="38">
        <f>+C44+C47</f>
        <v>67018.8</v>
      </c>
    </row>
    <row r="50" spans="1:3" s="3" customFormat="1" x14ac:dyDescent="0.25">
      <c r="B50" s="71"/>
      <c r="C50" s="25"/>
    </row>
    <row r="60" spans="1:3" x14ac:dyDescent="0.25">
      <c r="B60" s="71"/>
      <c r="C60" s="39"/>
    </row>
    <row r="61" spans="1:3" x14ac:dyDescent="0.25">
      <c r="B61" s="71"/>
      <c r="C61" s="39"/>
    </row>
    <row r="62" spans="1:3" x14ac:dyDescent="0.25">
      <c r="B62" s="71"/>
      <c r="C62" s="39"/>
    </row>
    <row r="63" spans="1:3" x14ac:dyDescent="0.25">
      <c r="B63" s="71"/>
      <c r="C63" s="39"/>
    </row>
    <row r="64" spans="1:3" x14ac:dyDescent="0.25">
      <c r="B64" s="71"/>
      <c r="C64" s="39"/>
    </row>
    <row r="65" spans="1:3" x14ac:dyDescent="0.25">
      <c r="B65" s="71"/>
      <c r="C65" s="39"/>
    </row>
    <row r="66" spans="1:3" s="3" customFormat="1" x14ac:dyDescent="0.25">
      <c r="A66" s="20"/>
      <c r="B66" s="71"/>
      <c r="C66" s="39"/>
    </row>
    <row r="67" spans="1:3" x14ac:dyDescent="0.25">
      <c r="B67" s="71"/>
      <c r="C67" s="39"/>
    </row>
    <row r="68" spans="1:3" x14ac:dyDescent="0.25">
      <c r="B68" s="71"/>
      <c r="C68" s="39"/>
    </row>
    <row r="69" spans="1:3" x14ac:dyDescent="0.25">
      <c r="B69" s="71"/>
      <c r="C69" s="39"/>
    </row>
    <row r="70" spans="1:3" x14ac:dyDescent="0.25">
      <c r="B70" s="71"/>
      <c r="C70" s="39"/>
    </row>
    <row r="71" spans="1:3" x14ac:dyDescent="0.25">
      <c r="B71" s="71"/>
      <c r="C71" s="39"/>
    </row>
    <row r="72" spans="1:3" x14ac:dyDescent="0.25">
      <c r="B72" s="71"/>
      <c r="C72" s="39"/>
    </row>
    <row r="73" spans="1:3" x14ac:dyDescent="0.25">
      <c r="B73" s="71"/>
      <c r="C73" s="39"/>
    </row>
    <row r="74" spans="1:3" x14ac:dyDescent="0.25">
      <c r="B74" s="71"/>
      <c r="C74" s="39"/>
    </row>
    <row r="75" spans="1:3" x14ac:dyDescent="0.25">
      <c r="B75" s="71"/>
      <c r="C75" s="39"/>
    </row>
    <row r="76" spans="1:3" x14ac:dyDescent="0.25">
      <c r="B76" s="71"/>
      <c r="C76" s="39"/>
    </row>
    <row r="77" spans="1:3" x14ac:dyDescent="0.25">
      <c r="B77" s="71"/>
      <c r="C77" s="39"/>
    </row>
    <row r="78" spans="1:3" x14ac:dyDescent="0.25">
      <c r="B78" s="71"/>
      <c r="C78" s="39"/>
    </row>
    <row r="79" spans="1:3" x14ac:dyDescent="0.25">
      <c r="B79" s="71"/>
      <c r="C79" s="39"/>
    </row>
    <row r="80" spans="1:3" x14ac:dyDescent="0.25">
      <c r="B80" s="71"/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6"/>
  <sheetViews>
    <sheetView workbookViewId="0">
      <selection activeCell="A14" sqref="A14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0" width="8" style="20"/>
    <col min="11" max="11" width="17.5703125" style="20" bestFit="1" customWidth="1"/>
    <col min="12" max="16384" width="8" style="20"/>
  </cols>
  <sheetData>
    <row r="1" spans="1:9" s="19" customFormat="1" ht="15.75" x14ac:dyDescent="0.25">
      <c r="A1" s="17" t="s">
        <v>29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30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4" t="s">
        <v>94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5" t="s">
        <v>4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0" t="s">
        <v>31</v>
      </c>
      <c r="C9" s="90"/>
      <c r="D9" s="90"/>
      <c r="G9" s="90" t="s">
        <v>31</v>
      </c>
      <c r="H9" s="90"/>
      <c r="I9" s="90"/>
    </row>
    <row r="10" spans="1:9" s="17" customFormat="1" ht="25.5" x14ac:dyDescent="0.25">
      <c r="A10" s="40" t="s">
        <v>32</v>
      </c>
      <c r="B10" s="13" t="s">
        <v>76</v>
      </c>
      <c r="C10" s="13" t="s">
        <v>74</v>
      </c>
      <c r="D10" s="13" t="s">
        <v>35</v>
      </c>
      <c r="F10" s="40" t="s">
        <v>36</v>
      </c>
      <c r="G10" s="13" t="s">
        <v>76</v>
      </c>
      <c r="H10" s="13" t="s">
        <v>74</v>
      </c>
      <c r="I10" s="13" t="s">
        <v>35</v>
      </c>
    </row>
    <row r="11" spans="1:9" x14ac:dyDescent="0.25">
      <c r="D11" s="25"/>
    </row>
    <row r="12" spans="1:9" x14ac:dyDescent="0.25">
      <c r="A12" s="3" t="s">
        <v>37</v>
      </c>
      <c r="B12" s="30">
        <v>246870.2</v>
      </c>
      <c r="C12" s="30">
        <v>195138.4</v>
      </c>
      <c r="D12" s="30">
        <f>+B12-C12</f>
        <v>51731.800000000017</v>
      </c>
      <c r="F12" s="3"/>
      <c r="G12" s="41"/>
      <c r="H12" s="41"/>
    </row>
    <row r="13" spans="1:9" x14ac:dyDescent="0.25">
      <c r="A13" s="3"/>
      <c r="B13" s="25"/>
      <c r="C13" s="25"/>
      <c r="D13" s="25"/>
      <c r="F13" s="3" t="s">
        <v>38</v>
      </c>
      <c r="G13" s="41"/>
      <c r="H13" s="42"/>
      <c r="I13" s="41"/>
    </row>
    <row r="14" spans="1:9" x14ac:dyDescent="0.25">
      <c r="A14" s="3" t="s">
        <v>39</v>
      </c>
      <c r="B14" s="43">
        <f>SUM(B16:B19)</f>
        <v>414398.6</v>
      </c>
      <c r="C14" s="43">
        <f>SUM(C16:C19)</f>
        <v>411785.5</v>
      </c>
      <c r="D14" s="43">
        <f>+B14-C14</f>
        <v>2613.0999999999767</v>
      </c>
      <c r="F14" s="3" t="s">
        <v>40</v>
      </c>
      <c r="G14" s="30">
        <v>1473516.2</v>
      </c>
      <c r="H14" s="30">
        <v>1463404.1</v>
      </c>
      <c r="I14" s="57">
        <f>+G14-H14</f>
        <v>10112.09999999986</v>
      </c>
    </row>
    <row r="15" spans="1:9" x14ac:dyDescent="0.25">
      <c r="A15" s="3"/>
      <c r="B15" s="43"/>
      <c r="C15" s="43"/>
      <c r="D15" s="25"/>
      <c r="E15" s="39"/>
      <c r="G15" s="25"/>
      <c r="H15" s="25"/>
      <c r="I15" s="25"/>
    </row>
    <row r="16" spans="1:9" x14ac:dyDescent="0.25">
      <c r="A16" s="3" t="s">
        <v>41</v>
      </c>
      <c r="B16" s="25">
        <v>146347.29999999999</v>
      </c>
      <c r="C16" s="25">
        <v>144966.29999999999</v>
      </c>
      <c r="D16" s="25">
        <f t="shared" ref="D16:D19" si="0">+B16-C16</f>
        <v>1381</v>
      </c>
      <c r="E16" s="39"/>
      <c r="F16" s="3" t="s">
        <v>42</v>
      </c>
      <c r="G16" s="25">
        <v>27670.2</v>
      </c>
      <c r="H16" s="25">
        <v>25277.8</v>
      </c>
      <c r="I16" s="58">
        <f>+G16-H16</f>
        <v>2392.4000000000015</v>
      </c>
    </row>
    <row r="17" spans="1:9" x14ac:dyDescent="0.25">
      <c r="A17" s="3" t="s">
        <v>43</v>
      </c>
      <c r="B17" s="25">
        <v>268051.3</v>
      </c>
      <c r="C17" s="25">
        <v>266819.20000000001</v>
      </c>
      <c r="D17" s="25">
        <f t="shared" si="0"/>
        <v>1232.0999999999767</v>
      </c>
      <c r="E17" s="39"/>
      <c r="G17" s="25"/>
      <c r="H17" s="25"/>
      <c r="I17" s="25"/>
    </row>
    <row r="18" spans="1:9" x14ac:dyDescent="0.25">
      <c r="A18" s="3" t="s">
        <v>44</v>
      </c>
      <c r="B18" s="25">
        <v>1483</v>
      </c>
      <c r="C18" s="25">
        <v>1483</v>
      </c>
      <c r="D18" s="25">
        <f t="shared" si="0"/>
        <v>0</v>
      </c>
      <c r="E18" s="39"/>
      <c r="F18" s="3" t="s">
        <v>45</v>
      </c>
      <c r="G18" s="42">
        <v>2840.3</v>
      </c>
      <c r="H18" s="42">
        <v>2704.2</v>
      </c>
      <c r="I18" s="58">
        <f>+G18-H18</f>
        <v>136.10000000000036</v>
      </c>
    </row>
    <row r="19" spans="1:9" ht="15" x14ac:dyDescent="0.25">
      <c r="A19" s="3" t="s">
        <v>46</v>
      </c>
      <c r="B19" s="28">
        <v>-1483</v>
      </c>
      <c r="C19" s="28">
        <v>-1483</v>
      </c>
      <c r="D19" s="28">
        <f t="shared" si="0"/>
        <v>0</v>
      </c>
      <c r="E19" s="45"/>
      <c r="F19" s="3"/>
      <c r="G19" s="25"/>
      <c r="H19" s="25"/>
      <c r="I19" s="25"/>
    </row>
    <row r="20" spans="1:9" x14ac:dyDescent="0.25">
      <c r="A20" s="3"/>
      <c r="B20" s="43"/>
      <c r="C20" s="43"/>
      <c r="D20" s="46"/>
      <c r="E20" s="39"/>
      <c r="G20" s="25"/>
      <c r="H20" s="25"/>
      <c r="I20" s="25"/>
    </row>
    <row r="21" spans="1:9" ht="27.75" customHeight="1" x14ac:dyDescent="0.25">
      <c r="A21" s="3" t="s">
        <v>47</v>
      </c>
      <c r="B21" s="25">
        <f>+B23+B25</f>
        <v>5124889.0999999996</v>
      </c>
      <c r="C21" s="25">
        <f>+C23+C25</f>
        <v>5245621.8000000007</v>
      </c>
      <c r="D21" s="25">
        <f>+B21-C21</f>
        <v>-120732.70000000112</v>
      </c>
      <c r="F21" s="47" t="s">
        <v>48</v>
      </c>
      <c r="G21" s="42">
        <v>1411</v>
      </c>
      <c r="H21" s="42">
        <v>1411</v>
      </c>
      <c r="I21" s="58">
        <f>+G21-H21</f>
        <v>0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7" t="s">
        <v>49</v>
      </c>
      <c r="B23" s="25">
        <v>6342762.2999999998</v>
      </c>
      <c r="C23" s="25">
        <v>6374723.2000000002</v>
      </c>
      <c r="D23" s="25">
        <f>+B23-C23</f>
        <v>-31960.900000000373</v>
      </c>
      <c r="F23" s="3" t="s">
        <v>50</v>
      </c>
      <c r="G23" s="25">
        <v>787116.3</v>
      </c>
      <c r="H23" s="25">
        <v>834487.9</v>
      </c>
      <c r="I23" s="58">
        <f>+G23-H23</f>
        <v>-47371.599999999977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51</v>
      </c>
      <c r="B25" s="25">
        <v>-1217873.2</v>
      </c>
      <c r="C25" s="25">
        <v>-1129101.3999999999</v>
      </c>
      <c r="D25" s="25">
        <f>+B25-C25</f>
        <v>-88771.800000000047</v>
      </c>
      <c r="F25" s="3" t="s">
        <v>52</v>
      </c>
      <c r="G25" s="16">
        <v>499.6</v>
      </c>
      <c r="H25" s="16">
        <v>494.8</v>
      </c>
      <c r="I25" s="59">
        <f>+G25-H25</f>
        <v>4.8000000000000114</v>
      </c>
    </row>
    <row r="26" spans="1:9" x14ac:dyDescent="0.25">
      <c r="A26" s="3"/>
      <c r="B26" s="25"/>
      <c r="C26" s="25"/>
      <c r="D26" s="25"/>
      <c r="E26" s="39"/>
      <c r="G26" s="48"/>
      <c r="H26" s="48"/>
      <c r="I26" s="25"/>
    </row>
    <row r="27" spans="1:9" ht="15" x14ac:dyDescent="0.25">
      <c r="A27" s="3" t="s">
        <v>53</v>
      </c>
      <c r="B27" s="49">
        <v>120372.7</v>
      </c>
      <c r="C27" s="49">
        <v>128185.9</v>
      </c>
      <c r="D27" s="25">
        <f>+B27-C27</f>
        <v>-7813.1999999999971</v>
      </c>
      <c r="E27" s="39"/>
      <c r="F27" s="3" t="s">
        <v>54</v>
      </c>
      <c r="G27" s="16">
        <f>SUM(G14:G26)</f>
        <v>2293053.6</v>
      </c>
      <c r="H27" s="16">
        <f>SUM(H14:H26)</f>
        <v>2327779.7999999998</v>
      </c>
      <c r="I27" s="16">
        <f>+G27-H27</f>
        <v>-34726.199999999721</v>
      </c>
    </row>
    <row r="28" spans="1:9" x14ac:dyDescent="0.25">
      <c r="A28" s="3"/>
      <c r="B28" s="25"/>
      <c r="C28" s="25"/>
      <c r="D28" s="49"/>
      <c r="E28" s="39"/>
      <c r="G28" s="50"/>
      <c r="H28" s="50"/>
      <c r="I28" s="51"/>
    </row>
    <row r="29" spans="1:9" x14ac:dyDescent="0.25">
      <c r="A29" s="3"/>
      <c r="B29" s="49"/>
      <c r="C29" s="49"/>
      <c r="D29" s="49"/>
      <c r="E29" s="39"/>
      <c r="F29" s="40" t="s">
        <v>55</v>
      </c>
      <c r="G29" s="39"/>
      <c r="H29" s="39"/>
      <c r="I29" s="39"/>
    </row>
    <row r="30" spans="1:9" x14ac:dyDescent="0.25">
      <c r="A30" s="3" t="s">
        <v>56</v>
      </c>
      <c r="B30" s="49">
        <v>30380.1</v>
      </c>
      <c r="C30" s="49">
        <v>30485</v>
      </c>
      <c r="D30" s="25">
        <f>+B30-C30</f>
        <v>-104.90000000000146</v>
      </c>
      <c r="E30" s="39"/>
      <c r="F30" s="3" t="s">
        <v>57</v>
      </c>
      <c r="G30" s="42">
        <v>1857951.6</v>
      </c>
      <c r="H30" s="42">
        <v>1857951.6</v>
      </c>
      <c r="I30" s="60">
        <f t="shared" ref="I30:I35" si="1">+G30-H30</f>
        <v>0</v>
      </c>
    </row>
    <row r="31" spans="1:9" x14ac:dyDescent="0.25">
      <c r="A31" s="3"/>
      <c r="B31" s="49"/>
      <c r="C31" s="49"/>
      <c r="D31" s="49"/>
      <c r="E31" s="39"/>
      <c r="F31" s="3" t="s">
        <v>58</v>
      </c>
      <c r="G31" s="42">
        <v>1096611.1000000001</v>
      </c>
      <c r="H31" s="42">
        <v>1096611.1000000001</v>
      </c>
      <c r="I31" s="60">
        <f t="shared" si="1"/>
        <v>0</v>
      </c>
    </row>
    <row r="32" spans="1:9" x14ac:dyDescent="0.25">
      <c r="A32" s="3" t="s">
        <v>59</v>
      </c>
      <c r="B32" s="15">
        <v>0</v>
      </c>
      <c r="C32" s="15">
        <v>0</v>
      </c>
      <c r="D32" s="25">
        <f>+B32-C32</f>
        <v>0</v>
      </c>
      <c r="E32" s="39"/>
      <c r="F32" s="3" t="s">
        <v>60</v>
      </c>
      <c r="G32" s="42">
        <v>113389.2</v>
      </c>
      <c r="H32" s="42">
        <v>113389.2</v>
      </c>
      <c r="I32" s="60">
        <f t="shared" si="1"/>
        <v>0</v>
      </c>
    </row>
    <row r="33" spans="1:11" x14ac:dyDescent="0.25">
      <c r="A33" s="3"/>
      <c r="B33" s="49"/>
      <c r="C33" s="49"/>
      <c r="D33" s="49"/>
      <c r="E33" s="39"/>
      <c r="F33" s="3" t="s">
        <v>61</v>
      </c>
      <c r="G33" s="42">
        <v>6636.5</v>
      </c>
      <c r="H33" s="42">
        <v>6636.5</v>
      </c>
      <c r="I33" s="61">
        <f t="shared" si="1"/>
        <v>0</v>
      </c>
    </row>
    <row r="34" spans="1:11" x14ac:dyDescent="0.25">
      <c r="A34" s="3" t="s">
        <v>62</v>
      </c>
      <c r="B34" s="49">
        <v>6425.9</v>
      </c>
      <c r="C34" s="49">
        <v>6701.9</v>
      </c>
      <c r="D34" s="25">
        <f>+B34-C34</f>
        <v>-276</v>
      </c>
      <c r="E34" s="39"/>
      <c r="F34" s="3" t="s">
        <v>63</v>
      </c>
      <c r="G34" s="42">
        <v>586690.4</v>
      </c>
      <c r="H34" s="42">
        <v>586690.4</v>
      </c>
      <c r="I34" s="60">
        <f t="shared" si="1"/>
        <v>0</v>
      </c>
    </row>
    <row r="35" spans="1:11" ht="15" x14ac:dyDescent="0.25">
      <c r="A35" s="3"/>
      <c r="B35" s="49"/>
      <c r="C35" s="49"/>
      <c r="D35" s="49"/>
      <c r="E35" s="39"/>
      <c r="F35" s="3" t="s">
        <v>64</v>
      </c>
      <c r="G35" s="16">
        <v>-9707.7999999999993</v>
      </c>
      <c r="H35" s="16">
        <v>30274.3</v>
      </c>
      <c r="I35" s="59">
        <f t="shared" si="1"/>
        <v>-39982.1</v>
      </c>
    </row>
    <row r="36" spans="1:11" ht="15" x14ac:dyDescent="0.25">
      <c r="A36" s="3" t="s">
        <v>65</v>
      </c>
      <c r="B36" s="52">
        <v>1288</v>
      </c>
      <c r="C36" s="52">
        <v>1414.4</v>
      </c>
      <c r="D36" s="52">
        <f>+B36-C36</f>
        <v>-126.40000000000009</v>
      </c>
      <c r="E36" s="39"/>
    </row>
    <row r="37" spans="1:11" x14ac:dyDescent="0.25">
      <c r="A37" s="3"/>
      <c r="B37" s="49"/>
      <c r="C37" s="49"/>
      <c r="D37" s="49"/>
      <c r="E37" s="39"/>
      <c r="G37" s="48"/>
    </row>
    <row r="38" spans="1:11" ht="15" x14ac:dyDescent="0.25">
      <c r="A38" s="3"/>
      <c r="B38" s="49"/>
      <c r="C38" s="49"/>
      <c r="D38" s="49"/>
      <c r="E38" s="39"/>
      <c r="F38" s="3" t="s">
        <v>66</v>
      </c>
      <c r="G38" s="16">
        <f>SUM(G30:G37)</f>
        <v>3651571.0000000005</v>
      </c>
      <c r="H38" s="16">
        <f>SUM(H30:H37)</f>
        <v>3691553.1</v>
      </c>
      <c r="I38" s="16">
        <f>+G38-H38</f>
        <v>-39982.099999999627</v>
      </c>
    </row>
    <row r="39" spans="1:11" x14ac:dyDescent="0.25">
      <c r="A39" s="3"/>
      <c r="B39" s="49"/>
      <c r="C39" s="49"/>
      <c r="D39" s="49"/>
      <c r="E39" s="39"/>
      <c r="F39" s="3"/>
      <c r="G39" s="42"/>
      <c r="H39" s="42"/>
      <c r="I39" s="42">
        <f>+G39-H39</f>
        <v>0</v>
      </c>
    </row>
    <row r="40" spans="1:11" ht="15" x14ac:dyDescent="0.25">
      <c r="A40" s="3" t="s">
        <v>67</v>
      </c>
      <c r="B40" s="38">
        <f>+B36+B34+B32+B30+B27+B21+B14+B12</f>
        <v>5944624.5999999996</v>
      </c>
      <c r="C40" s="38">
        <f>+C36+C34+C32+C30+C27+C21+C14+C12</f>
        <v>6019332.9000000013</v>
      </c>
      <c r="D40" s="38">
        <f>+B40-C40</f>
        <v>-74708.300000001676</v>
      </c>
      <c r="E40" s="39"/>
      <c r="F40" s="3" t="s">
        <v>68</v>
      </c>
      <c r="G40" s="38">
        <f>+G27+G38</f>
        <v>5944624.6000000006</v>
      </c>
      <c r="H40" s="38">
        <f>+H27+H38</f>
        <v>6019332.9000000004</v>
      </c>
      <c r="I40" s="38">
        <f>+G40-H40</f>
        <v>-74708.299999999814</v>
      </c>
    </row>
    <row r="41" spans="1:11" x14ac:dyDescent="0.25">
      <c r="C41" s="33"/>
      <c r="D41" s="33"/>
      <c r="E41" s="39"/>
      <c r="G41" s="66"/>
    </row>
    <row r="42" spans="1:11" x14ac:dyDescent="0.25">
      <c r="B42" s="53"/>
    </row>
    <row r="43" spans="1:11" x14ac:dyDescent="0.25">
      <c r="B43" s="53"/>
    </row>
    <row r="46" spans="1:11" x14ac:dyDescent="0.25">
      <c r="K46" s="62"/>
    </row>
  </sheetData>
  <mergeCells count="2">
    <mergeCell ref="B9:D9"/>
    <mergeCell ref="G9:I9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44"/>
  <sheetViews>
    <sheetView workbookViewId="0">
      <selection activeCell="C12" sqref="C12"/>
    </sheetView>
  </sheetViews>
  <sheetFormatPr baseColWidth="10" defaultColWidth="8" defaultRowHeight="12.75" x14ac:dyDescent="0.25"/>
  <cols>
    <col min="1" max="1" width="87" style="20" customWidth="1"/>
    <col min="2" max="2" width="6.7109375" style="68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77</v>
      </c>
      <c r="B5" s="21"/>
      <c r="C5" s="21"/>
    </row>
    <row r="6" spans="1:3" s="21" customFormat="1" ht="14.25" x14ac:dyDescent="0.25">
      <c r="A6" s="23" t="s">
        <v>4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43983</v>
      </c>
    </row>
    <row r="11" spans="1:3" x14ac:dyDescent="0.25">
      <c r="A11" s="20" t="s">
        <v>5</v>
      </c>
      <c r="B11" s="71"/>
    </row>
    <row r="12" spans="1:3" x14ac:dyDescent="0.25">
      <c r="A12" s="3" t="s">
        <v>6</v>
      </c>
      <c r="B12" s="71"/>
      <c r="C12" s="25">
        <v>61683.1</v>
      </c>
    </row>
    <row r="13" spans="1:3" x14ac:dyDescent="0.25">
      <c r="A13" s="3" t="s">
        <v>7</v>
      </c>
      <c r="B13" s="71"/>
      <c r="C13" s="25">
        <v>831.9</v>
      </c>
    </row>
    <row r="14" spans="1:3" x14ac:dyDescent="0.25">
      <c r="A14" s="3" t="s">
        <v>8</v>
      </c>
      <c r="B14" s="71"/>
      <c r="C14" s="25">
        <v>1196.3</v>
      </c>
    </row>
    <row r="15" spans="1:3" ht="13.5" customHeight="1" x14ac:dyDescent="0.25">
      <c r="A15" s="3" t="s">
        <v>9</v>
      </c>
      <c r="B15" s="71"/>
      <c r="C15" s="28">
        <v>824.5</v>
      </c>
    </row>
    <row r="16" spans="1:3" ht="13.5" customHeight="1" x14ac:dyDescent="0.25">
      <c r="A16" s="29"/>
      <c r="B16" s="71"/>
      <c r="C16" s="30">
        <f>SUM(C12:C15)</f>
        <v>64535.8</v>
      </c>
    </row>
    <row r="17" spans="1:3" x14ac:dyDescent="0.25">
      <c r="A17" s="31"/>
      <c r="B17" s="71"/>
      <c r="C17" s="25"/>
    </row>
    <row r="18" spans="1:3" x14ac:dyDescent="0.25">
      <c r="A18" s="3" t="s">
        <v>10</v>
      </c>
      <c r="B18" s="71"/>
    </row>
    <row r="19" spans="1:3" x14ac:dyDescent="0.25">
      <c r="A19" s="3" t="s">
        <v>11</v>
      </c>
      <c r="B19" s="71"/>
      <c r="C19" s="25">
        <v>9822.7999999999993</v>
      </c>
    </row>
    <row r="20" spans="1:3" ht="15" x14ac:dyDescent="0.25">
      <c r="A20" s="3" t="s">
        <v>12</v>
      </c>
      <c r="B20" s="71"/>
      <c r="C20" s="28">
        <v>0</v>
      </c>
    </row>
    <row r="21" spans="1:3" x14ac:dyDescent="0.25">
      <c r="A21" s="3"/>
      <c r="B21" s="71"/>
      <c r="C21" s="25">
        <f>+C19+C20</f>
        <v>9822.7999999999993</v>
      </c>
    </row>
    <row r="22" spans="1:3" x14ac:dyDescent="0.25">
      <c r="A22" s="3"/>
      <c r="B22" s="71"/>
      <c r="C22" s="25"/>
    </row>
    <row r="23" spans="1:3" x14ac:dyDescent="0.25">
      <c r="A23" s="3" t="s">
        <v>13</v>
      </c>
      <c r="B23" s="71"/>
      <c r="C23" s="25">
        <f>SUM(C16-C21)</f>
        <v>54713</v>
      </c>
    </row>
    <row r="24" spans="1:3" x14ac:dyDescent="0.25">
      <c r="A24" s="3"/>
      <c r="B24" s="71"/>
      <c r="C24" s="25"/>
    </row>
    <row r="25" spans="1:3" x14ac:dyDescent="0.25">
      <c r="A25" s="3" t="s">
        <v>14</v>
      </c>
      <c r="B25" s="71"/>
      <c r="C25" s="25"/>
    </row>
    <row r="26" spans="1:3" ht="15" x14ac:dyDescent="0.25">
      <c r="A26" s="3" t="s">
        <v>15</v>
      </c>
      <c r="B26" s="71"/>
      <c r="C26" s="28">
        <v>39243.9</v>
      </c>
    </row>
    <row r="27" spans="1:3" x14ac:dyDescent="0.25">
      <c r="A27" s="3"/>
      <c r="B27" s="71"/>
      <c r="C27" s="25"/>
    </row>
    <row r="28" spans="1:3" x14ac:dyDescent="0.25">
      <c r="A28" s="3" t="s">
        <v>16</v>
      </c>
      <c r="B28" s="71"/>
      <c r="C28" s="25">
        <f>+C23-C26</f>
        <v>15469.099999999999</v>
      </c>
    </row>
    <row r="29" spans="1:3" x14ac:dyDescent="0.25">
      <c r="A29" s="3"/>
      <c r="B29" s="71"/>
      <c r="C29" s="25"/>
    </row>
    <row r="31" spans="1:3" x14ac:dyDescent="0.25">
      <c r="A31" s="3"/>
      <c r="B31" s="71"/>
      <c r="C31" s="25"/>
    </row>
    <row r="32" spans="1:3" x14ac:dyDescent="0.25">
      <c r="A32" s="3" t="s">
        <v>17</v>
      </c>
      <c r="B32" s="71"/>
      <c r="C32" s="25">
        <v>4863</v>
      </c>
    </row>
    <row r="33" spans="1:3" x14ac:dyDescent="0.25">
      <c r="A33" s="3" t="s">
        <v>18</v>
      </c>
      <c r="B33" s="71"/>
      <c r="C33" s="25">
        <v>24.1</v>
      </c>
    </row>
    <row r="34" spans="1:3" x14ac:dyDescent="0.25">
      <c r="A34" s="3"/>
      <c r="B34" s="71"/>
      <c r="C34" s="25"/>
    </row>
    <row r="35" spans="1:3" x14ac:dyDescent="0.25">
      <c r="A35" s="3" t="s">
        <v>19</v>
      </c>
      <c r="B35" s="71"/>
      <c r="C35" s="25">
        <v>6145.1</v>
      </c>
    </row>
    <row r="36" spans="1:3" x14ac:dyDescent="0.25">
      <c r="A36" s="3"/>
      <c r="B36" s="71"/>
      <c r="C36" s="25"/>
    </row>
    <row r="37" spans="1:3" x14ac:dyDescent="0.25">
      <c r="A37" s="3" t="s">
        <v>20</v>
      </c>
      <c r="B37" s="71"/>
    </row>
    <row r="38" spans="1:3" x14ac:dyDescent="0.25">
      <c r="A38" s="64" t="s">
        <v>21</v>
      </c>
      <c r="B38" s="71"/>
      <c r="C38" s="25">
        <v>1680.3</v>
      </c>
    </row>
    <row r="39" spans="1:3" x14ac:dyDescent="0.25">
      <c r="A39" s="64" t="s">
        <v>22</v>
      </c>
      <c r="B39" s="71"/>
      <c r="C39" s="25">
        <v>382.4</v>
      </c>
    </row>
    <row r="40" spans="1:3" x14ac:dyDescent="0.25">
      <c r="A40" s="64" t="s">
        <v>23</v>
      </c>
      <c r="B40" s="71"/>
      <c r="C40" s="25">
        <v>7889.7</v>
      </c>
    </row>
    <row r="41" spans="1:3" ht="15" x14ac:dyDescent="0.25">
      <c r="A41" s="64" t="s">
        <v>24</v>
      </c>
      <c r="B41" s="71"/>
      <c r="C41" s="28">
        <v>2397.6</v>
      </c>
    </row>
    <row r="42" spans="1:3" x14ac:dyDescent="0.25">
      <c r="A42" s="3"/>
      <c r="B42" s="71"/>
      <c r="C42" s="25">
        <f>SUM(C38:C41)</f>
        <v>12350</v>
      </c>
    </row>
    <row r="43" spans="1:3" x14ac:dyDescent="0.25">
      <c r="A43" s="3"/>
      <c r="B43" s="71"/>
      <c r="C43" s="25"/>
    </row>
    <row r="44" spans="1:3" x14ac:dyDescent="0.25">
      <c r="A44" s="3" t="s">
        <v>25</v>
      </c>
      <c r="B44" s="71"/>
      <c r="C44" s="25">
        <f>+C28+C32+C33+C35-C42</f>
        <v>14151.299999999996</v>
      </c>
    </row>
    <row r="45" spans="1:3" s="3" customFormat="1" x14ac:dyDescent="0.25">
      <c r="B45" s="71"/>
      <c r="C45" s="25"/>
    </row>
    <row r="46" spans="1:3" s="3" customFormat="1" x14ac:dyDescent="0.25">
      <c r="A46" s="3" t="s">
        <v>26</v>
      </c>
      <c r="B46" s="71"/>
      <c r="C46" s="25"/>
    </row>
    <row r="47" spans="1:3" s="3" customFormat="1" ht="15" x14ac:dyDescent="0.25">
      <c r="A47" s="3" t="s">
        <v>27</v>
      </c>
      <c r="B47" s="71"/>
      <c r="C47" s="28">
        <v>0</v>
      </c>
    </row>
    <row r="48" spans="1:3" s="3" customFormat="1" x14ac:dyDescent="0.25">
      <c r="A48" s="37"/>
      <c r="B48" s="71"/>
      <c r="C48" s="25"/>
    </row>
    <row r="49" spans="1:3" s="3" customFormat="1" ht="15" x14ac:dyDescent="0.25">
      <c r="A49" s="3" t="s">
        <v>28</v>
      </c>
      <c r="B49" s="1"/>
      <c r="C49" s="38">
        <f>+C44+C47</f>
        <v>14151.299999999996</v>
      </c>
    </row>
    <row r="50" spans="1:3" s="3" customFormat="1" x14ac:dyDescent="0.25">
      <c r="B50" s="71"/>
      <c r="C50" s="25"/>
    </row>
    <row r="60" spans="1:3" x14ac:dyDescent="0.25">
      <c r="B60" s="71"/>
      <c r="C60" s="39"/>
    </row>
    <row r="61" spans="1:3" x14ac:dyDescent="0.25">
      <c r="B61" s="71"/>
      <c r="C61" s="39"/>
    </row>
    <row r="62" spans="1:3" x14ac:dyDescent="0.25">
      <c r="B62" s="71"/>
      <c r="C62" s="39"/>
    </row>
    <row r="63" spans="1:3" x14ac:dyDescent="0.25">
      <c r="B63" s="71"/>
      <c r="C63" s="39"/>
    </row>
    <row r="64" spans="1:3" x14ac:dyDescent="0.25">
      <c r="B64" s="71"/>
      <c r="C64" s="39"/>
    </row>
    <row r="65" spans="1:3" x14ac:dyDescent="0.25">
      <c r="B65" s="71"/>
      <c r="C65" s="39"/>
    </row>
    <row r="66" spans="1:3" s="3" customFormat="1" x14ac:dyDescent="0.25">
      <c r="A66" s="20"/>
      <c r="B66" s="71"/>
      <c r="C66" s="39"/>
    </row>
    <row r="67" spans="1:3" x14ac:dyDescent="0.25">
      <c r="B67" s="71"/>
      <c r="C67" s="39"/>
    </row>
    <row r="68" spans="1:3" x14ac:dyDescent="0.25">
      <c r="B68" s="71"/>
      <c r="C68" s="39"/>
    </row>
    <row r="69" spans="1:3" x14ac:dyDescent="0.25">
      <c r="B69" s="71"/>
      <c r="C69" s="39"/>
    </row>
    <row r="70" spans="1:3" x14ac:dyDescent="0.25">
      <c r="B70" s="71"/>
      <c r="C70" s="39"/>
    </row>
    <row r="71" spans="1:3" x14ac:dyDescent="0.25">
      <c r="B71" s="71"/>
      <c r="C71" s="39"/>
    </row>
    <row r="72" spans="1:3" x14ac:dyDescent="0.25">
      <c r="B72" s="71"/>
      <c r="C72" s="39"/>
    </row>
    <row r="73" spans="1:3" x14ac:dyDescent="0.25">
      <c r="B73" s="71"/>
      <c r="C73" s="39"/>
    </row>
    <row r="74" spans="1:3" x14ac:dyDescent="0.25">
      <c r="B74" s="71"/>
      <c r="C74" s="39"/>
    </row>
    <row r="75" spans="1:3" x14ac:dyDescent="0.25">
      <c r="B75" s="71"/>
      <c r="C75" s="39"/>
    </row>
    <row r="76" spans="1:3" x14ac:dyDescent="0.25">
      <c r="B76" s="71"/>
      <c r="C76" s="39"/>
    </row>
    <row r="77" spans="1:3" x14ac:dyDescent="0.25">
      <c r="B77" s="71"/>
      <c r="C77" s="39"/>
    </row>
    <row r="78" spans="1:3" x14ac:dyDescent="0.25">
      <c r="B78" s="71"/>
      <c r="C78" s="39"/>
    </row>
    <row r="79" spans="1:3" x14ac:dyDescent="0.25">
      <c r="B79" s="71"/>
      <c r="C79" s="39"/>
    </row>
    <row r="80" spans="1:3" x14ac:dyDescent="0.25">
      <c r="B80" s="71"/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6"/>
  <sheetViews>
    <sheetView workbookViewId="0">
      <selection activeCell="B4" sqref="B4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0" width="8" style="20"/>
    <col min="11" max="11" width="17.5703125" style="20" bestFit="1" customWidth="1"/>
    <col min="12" max="16384" width="8" style="20"/>
  </cols>
  <sheetData>
    <row r="1" spans="1:9" s="19" customFormat="1" ht="15.75" x14ac:dyDescent="0.25">
      <c r="A1" s="17" t="s">
        <v>29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30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4" t="s">
        <v>95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5" t="s">
        <v>4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0" t="s">
        <v>31</v>
      </c>
      <c r="C9" s="90"/>
      <c r="D9" s="90"/>
      <c r="G9" s="90" t="s">
        <v>31</v>
      </c>
      <c r="H9" s="90"/>
      <c r="I9" s="90"/>
    </row>
    <row r="10" spans="1:9" s="17" customFormat="1" ht="25.5" x14ac:dyDescent="0.25">
      <c r="A10" s="40" t="s">
        <v>32</v>
      </c>
      <c r="B10" s="13" t="s">
        <v>78</v>
      </c>
      <c r="C10" s="13" t="s">
        <v>76</v>
      </c>
      <c r="D10" s="13" t="s">
        <v>35</v>
      </c>
      <c r="F10" s="40" t="s">
        <v>36</v>
      </c>
      <c r="G10" s="13" t="s">
        <v>78</v>
      </c>
      <c r="H10" s="13" t="s">
        <v>76</v>
      </c>
      <c r="I10" s="13" t="s">
        <v>35</v>
      </c>
    </row>
    <row r="11" spans="1:9" x14ac:dyDescent="0.25">
      <c r="D11" s="25"/>
    </row>
    <row r="12" spans="1:9" x14ac:dyDescent="0.25">
      <c r="A12" s="3" t="s">
        <v>37</v>
      </c>
      <c r="B12" s="30">
        <v>456749.6</v>
      </c>
      <c r="C12" s="30">
        <v>246870.2</v>
      </c>
      <c r="D12" s="30">
        <f>+B12-C12</f>
        <v>209879.39999999997</v>
      </c>
      <c r="F12" s="3"/>
      <c r="G12" s="41"/>
      <c r="H12" s="41"/>
    </row>
    <row r="13" spans="1:9" x14ac:dyDescent="0.25">
      <c r="A13" s="3"/>
      <c r="B13" s="25"/>
      <c r="C13" s="25"/>
      <c r="D13" s="25"/>
      <c r="F13" s="3" t="s">
        <v>38</v>
      </c>
      <c r="G13" s="41"/>
      <c r="H13" s="42"/>
      <c r="I13" s="41"/>
    </row>
    <row r="14" spans="1:9" x14ac:dyDescent="0.25">
      <c r="A14" s="3" t="s">
        <v>39</v>
      </c>
      <c r="B14" s="43">
        <f>SUM(B16:B19)</f>
        <v>407866.19999999995</v>
      </c>
      <c r="C14" s="43">
        <f>SUM(C16:C19)</f>
        <v>414398.6</v>
      </c>
      <c r="D14" s="43">
        <f>+B14-C14</f>
        <v>-6532.4000000000233</v>
      </c>
      <c r="F14" s="3" t="s">
        <v>40</v>
      </c>
      <c r="G14" s="30">
        <v>1514866.2</v>
      </c>
      <c r="H14" s="30">
        <v>1473516.2</v>
      </c>
      <c r="I14" s="57">
        <f>+G14-H14</f>
        <v>41350</v>
      </c>
    </row>
    <row r="15" spans="1:9" x14ac:dyDescent="0.25">
      <c r="A15" s="3"/>
      <c r="B15" s="43"/>
      <c r="C15" s="43"/>
      <c r="D15" s="25"/>
      <c r="E15" s="39"/>
      <c r="G15" s="25"/>
      <c r="H15" s="25"/>
      <c r="I15" s="25"/>
    </row>
    <row r="16" spans="1:9" x14ac:dyDescent="0.25">
      <c r="A16" s="3" t="s">
        <v>41</v>
      </c>
      <c r="B16" s="25">
        <v>138618.6</v>
      </c>
      <c r="C16" s="25">
        <v>146347.29999999999</v>
      </c>
      <c r="D16" s="25">
        <f t="shared" ref="D16:D19" si="0">+B16-C16</f>
        <v>-7728.6999999999825</v>
      </c>
      <c r="E16" s="39"/>
      <c r="F16" s="3" t="s">
        <v>42</v>
      </c>
      <c r="G16" s="25">
        <v>34655.4</v>
      </c>
      <c r="H16" s="25">
        <v>27670.2</v>
      </c>
      <c r="I16" s="58">
        <f>+G16-H16</f>
        <v>6985.2000000000007</v>
      </c>
    </row>
    <row r="17" spans="1:9" x14ac:dyDescent="0.25">
      <c r="A17" s="3" t="s">
        <v>43</v>
      </c>
      <c r="B17" s="25">
        <v>269247.59999999998</v>
      </c>
      <c r="C17" s="25">
        <v>268051.3</v>
      </c>
      <c r="D17" s="25">
        <f t="shared" si="0"/>
        <v>1196.2999999999884</v>
      </c>
      <c r="E17" s="39"/>
      <c r="G17" s="25"/>
      <c r="H17" s="25"/>
      <c r="I17" s="25"/>
    </row>
    <row r="18" spans="1:9" x14ac:dyDescent="0.25">
      <c r="A18" s="3" t="s">
        <v>44</v>
      </c>
      <c r="B18" s="25">
        <v>1483</v>
      </c>
      <c r="C18" s="25">
        <v>1483</v>
      </c>
      <c r="D18" s="25">
        <f t="shared" si="0"/>
        <v>0</v>
      </c>
      <c r="E18" s="39"/>
      <c r="F18" s="3" t="s">
        <v>45</v>
      </c>
      <c r="G18" s="42">
        <v>2239.1</v>
      </c>
      <c r="H18" s="42">
        <v>2840.3</v>
      </c>
      <c r="I18" s="58">
        <f>+G18-H18</f>
        <v>-601.20000000000027</v>
      </c>
    </row>
    <row r="19" spans="1:9" ht="15" x14ac:dyDescent="0.25">
      <c r="A19" s="3" t="s">
        <v>46</v>
      </c>
      <c r="B19" s="28">
        <v>-1483</v>
      </c>
      <c r="C19" s="28">
        <v>-1483</v>
      </c>
      <c r="D19" s="28">
        <f t="shared" si="0"/>
        <v>0</v>
      </c>
      <c r="E19" s="45"/>
      <c r="F19" s="3"/>
      <c r="G19" s="25"/>
      <c r="H19" s="25"/>
      <c r="I19" s="25"/>
    </row>
    <row r="20" spans="1:9" x14ac:dyDescent="0.25">
      <c r="A20" s="3"/>
      <c r="B20" s="43"/>
      <c r="C20" s="43"/>
      <c r="D20" s="46"/>
      <c r="E20" s="39"/>
      <c r="G20" s="25"/>
      <c r="H20" s="25"/>
      <c r="I20" s="25"/>
    </row>
    <row r="21" spans="1:9" ht="27.75" customHeight="1" x14ac:dyDescent="0.25">
      <c r="A21" s="3" t="s">
        <v>47</v>
      </c>
      <c r="B21" s="25">
        <f>+B23+B25</f>
        <v>5028306.0999999996</v>
      </c>
      <c r="C21" s="25">
        <f>+C23+C25</f>
        <v>5124889.0999999996</v>
      </c>
      <c r="D21" s="25">
        <f>+B21-C21</f>
        <v>-96583</v>
      </c>
      <c r="F21" s="47" t="s">
        <v>48</v>
      </c>
      <c r="G21" s="42">
        <v>1411</v>
      </c>
      <c r="H21" s="42">
        <v>1411</v>
      </c>
      <c r="I21" s="58">
        <f>+G21-H21</f>
        <v>0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7" t="s">
        <v>49</v>
      </c>
      <c r="B23" s="25">
        <v>6209482.0999999996</v>
      </c>
      <c r="C23" s="25">
        <v>6342762.2999999998</v>
      </c>
      <c r="D23" s="25">
        <f>+B23-C23</f>
        <v>-133280.20000000019</v>
      </c>
      <c r="F23" s="3" t="s">
        <v>50</v>
      </c>
      <c r="G23" s="25">
        <v>827341.3</v>
      </c>
      <c r="H23" s="25">
        <v>787116.3</v>
      </c>
      <c r="I23" s="58">
        <f>+G23-H23</f>
        <v>40225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51</v>
      </c>
      <c r="B25" s="25">
        <v>-1181176</v>
      </c>
      <c r="C25" s="25">
        <v>-1217873.2</v>
      </c>
      <c r="D25" s="25">
        <f>+B25-C25</f>
        <v>36697.199999999953</v>
      </c>
      <c r="F25" s="3" t="s">
        <v>52</v>
      </c>
      <c r="G25" s="16">
        <v>1452.3</v>
      </c>
      <c r="H25" s="16">
        <v>499.6</v>
      </c>
      <c r="I25" s="59">
        <f>+G25-H25</f>
        <v>952.69999999999993</v>
      </c>
    </row>
    <row r="26" spans="1:9" x14ac:dyDescent="0.25">
      <c r="A26" s="3"/>
      <c r="B26" s="25"/>
      <c r="C26" s="25"/>
      <c r="D26" s="25"/>
      <c r="E26" s="39"/>
      <c r="G26" s="48"/>
      <c r="H26" s="48"/>
      <c r="I26" s="25"/>
    </row>
    <row r="27" spans="1:9" ht="15" x14ac:dyDescent="0.25">
      <c r="A27" s="3" t="s">
        <v>53</v>
      </c>
      <c r="B27" s="49">
        <v>117162</v>
      </c>
      <c r="C27" s="49">
        <v>120372.7</v>
      </c>
      <c r="D27" s="25">
        <f>+B27-C27</f>
        <v>-3210.6999999999971</v>
      </c>
      <c r="E27" s="39"/>
      <c r="F27" s="3" t="s">
        <v>54</v>
      </c>
      <c r="G27" s="16">
        <f>SUM(G14:G26)</f>
        <v>2381965.2999999998</v>
      </c>
      <c r="H27" s="16">
        <f>SUM(H14:H26)</f>
        <v>2293053.6</v>
      </c>
      <c r="I27" s="16">
        <f>+G27-H27</f>
        <v>88911.699999999721</v>
      </c>
    </row>
    <row r="28" spans="1:9" x14ac:dyDescent="0.25">
      <c r="A28" s="3"/>
      <c r="B28" s="25"/>
      <c r="C28" s="25"/>
      <c r="D28" s="49"/>
      <c r="E28" s="39"/>
      <c r="G28" s="50"/>
      <c r="H28" s="50"/>
      <c r="I28" s="51"/>
    </row>
    <row r="29" spans="1:9" x14ac:dyDescent="0.25">
      <c r="A29" s="3"/>
      <c r="B29" s="49"/>
      <c r="C29" s="49"/>
      <c r="D29" s="49"/>
      <c r="E29" s="39"/>
      <c r="F29" s="40" t="s">
        <v>55</v>
      </c>
      <c r="G29" s="39"/>
      <c r="H29" s="39"/>
      <c r="I29" s="39"/>
    </row>
    <row r="30" spans="1:9" x14ac:dyDescent="0.25">
      <c r="A30" s="3" t="s">
        <v>56</v>
      </c>
      <c r="B30" s="49">
        <v>30275.200000000001</v>
      </c>
      <c r="C30" s="49">
        <v>30380.1</v>
      </c>
      <c r="D30" s="25">
        <f>+B30-C30</f>
        <v>-104.89999999999782</v>
      </c>
      <c r="E30" s="39"/>
      <c r="F30" s="3" t="s">
        <v>57</v>
      </c>
      <c r="G30" s="42">
        <v>1857951.6</v>
      </c>
      <c r="H30" s="42">
        <v>1857951.6</v>
      </c>
      <c r="I30" s="60">
        <f t="shared" ref="I30:I35" si="1">+G30-H30</f>
        <v>0</v>
      </c>
    </row>
    <row r="31" spans="1:9" x14ac:dyDescent="0.25">
      <c r="A31" s="3"/>
      <c r="B31" s="49"/>
      <c r="C31" s="49"/>
      <c r="D31" s="49"/>
      <c r="E31" s="39"/>
      <c r="F31" s="3" t="s">
        <v>58</v>
      </c>
      <c r="G31" s="42">
        <v>1096611.1000000001</v>
      </c>
      <c r="H31" s="42">
        <v>1096611.1000000001</v>
      </c>
      <c r="I31" s="60">
        <f t="shared" si="1"/>
        <v>0</v>
      </c>
    </row>
    <row r="32" spans="1:9" x14ac:dyDescent="0.25">
      <c r="A32" s="3" t="s">
        <v>59</v>
      </c>
      <c r="B32" s="15">
        <v>0</v>
      </c>
      <c r="C32" s="15">
        <v>0</v>
      </c>
      <c r="D32" s="25">
        <f>+B32-C32</f>
        <v>0</v>
      </c>
      <c r="E32" s="39"/>
      <c r="F32" s="3" t="s">
        <v>60</v>
      </c>
      <c r="G32" s="42">
        <v>113389.2</v>
      </c>
      <c r="H32" s="42">
        <v>113389.2</v>
      </c>
      <c r="I32" s="60">
        <f t="shared" si="1"/>
        <v>0</v>
      </c>
    </row>
    <row r="33" spans="1:11" x14ac:dyDescent="0.25">
      <c r="A33" s="3"/>
      <c r="B33" s="49"/>
      <c r="C33" s="49"/>
      <c r="D33" s="49"/>
      <c r="E33" s="39"/>
      <c r="F33" s="3" t="s">
        <v>61</v>
      </c>
      <c r="G33" s="42">
        <v>6636.5</v>
      </c>
      <c r="H33" s="42">
        <v>6636.5</v>
      </c>
      <c r="I33" s="61">
        <f t="shared" si="1"/>
        <v>0</v>
      </c>
    </row>
    <row r="34" spans="1:11" x14ac:dyDescent="0.25">
      <c r="A34" s="3" t="s">
        <v>62</v>
      </c>
      <c r="B34" s="49">
        <v>6166.9</v>
      </c>
      <c r="C34" s="49">
        <v>6425.9</v>
      </c>
      <c r="D34" s="25">
        <f>+B34-C34</f>
        <v>-259</v>
      </c>
      <c r="E34" s="39"/>
      <c r="F34" s="3" t="s">
        <v>63</v>
      </c>
      <c r="G34" s="42">
        <v>586690.4</v>
      </c>
      <c r="H34" s="42">
        <v>586690.4</v>
      </c>
      <c r="I34" s="60">
        <f t="shared" si="1"/>
        <v>0</v>
      </c>
    </row>
    <row r="35" spans="1:11" ht="15" x14ac:dyDescent="0.25">
      <c r="A35" s="3"/>
      <c r="B35" s="49"/>
      <c r="C35" s="49"/>
      <c r="D35" s="49"/>
      <c r="E35" s="39"/>
      <c r="F35" s="3" t="s">
        <v>64</v>
      </c>
      <c r="G35" s="16">
        <v>4443.5</v>
      </c>
      <c r="H35" s="16">
        <v>-9707.7999999999993</v>
      </c>
      <c r="I35" s="59">
        <f t="shared" si="1"/>
        <v>14151.3</v>
      </c>
    </row>
    <row r="36" spans="1:11" ht="15" x14ac:dyDescent="0.25">
      <c r="A36" s="3" t="s">
        <v>65</v>
      </c>
      <c r="B36" s="52">
        <v>1161.5999999999999</v>
      </c>
      <c r="C36" s="52">
        <v>1288</v>
      </c>
      <c r="D36" s="52">
        <f>+B36-C36</f>
        <v>-126.40000000000009</v>
      </c>
      <c r="E36" s="39"/>
    </row>
    <row r="37" spans="1:11" x14ac:dyDescent="0.25">
      <c r="A37" s="3"/>
      <c r="B37" s="49"/>
      <c r="C37" s="49"/>
      <c r="D37" s="49"/>
      <c r="E37" s="39"/>
      <c r="G37" s="48"/>
    </row>
    <row r="38" spans="1:11" ht="15" x14ac:dyDescent="0.25">
      <c r="A38" s="3"/>
      <c r="B38" s="49"/>
      <c r="C38" s="49"/>
      <c r="D38" s="49"/>
      <c r="E38" s="39"/>
      <c r="F38" s="3" t="s">
        <v>66</v>
      </c>
      <c r="G38" s="16">
        <f>SUM(G30:G37)</f>
        <v>3665722.3000000003</v>
      </c>
      <c r="H38" s="16">
        <f>SUM(H30:H37)</f>
        <v>3651571.0000000005</v>
      </c>
      <c r="I38" s="16">
        <f>+G38-H38</f>
        <v>14151.299999999814</v>
      </c>
    </row>
    <row r="39" spans="1:11" x14ac:dyDescent="0.25">
      <c r="A39" s="3"/>
      <c r="B39" s="49"/>
      <c r="C39" s="49"/>
      <c r="D39" s="49"/>
      <c r="E39" s="39"/>
      <c r="F39" s="3"/>
      <c r="G39" s="42"/>
      <c r="H39" s="42"/>
      <c r="I39" s="42">
        <f>+G39-H39</f>
        <v>0</v>
      </c>
    </row>
    <row r="40" spans="1:11" ht="15" x14ac:dyDescent="0.25">
      <c r="A40" s="3" t="s">
        <v>67</v>
      </c>
      <c r="B40" s="38">
        <f>+B36+B34+B32+B30+B27+B21+B14+B12</f>
        <v>6047687.5999999996</v>
      </c>
      <c r="C40" s="38">
        <f>+C36+C34+C32+C30+C27+C21+C14+C12</f>
        <v>5944624.5999999996</v>
      </c>
      <c r="D40" s="38">
        <f>+B40-C40</f>
        <v>103063</v>
      </c>
      <c r="E40" s="39"/>
      <c r="F40" s="3" t="s">
        <v>68</v>
      </c>
      <c r="G40" s="38">
        <f>+G27+G38</f>
        <v>6047687.5999999996</v>
      </c>
      <c r="H40" s="38">
        <f>+H27+H38</f>
        <v>5944624.6000000006</v>
      </c>
      <c r="I40" s="38">
        <f>+G40-H40</f>
        <v>103062.99999999907</v>
      </c>
    </row>
    <row r="41" spans="1:11" x14ac:dyDescent="0.25">
      <c r="C41" s="33"/>
      <c r="D41" s="33"/>
      <c r="E41" s="39"/>
      <c r="G41" s="66"/>
    </row>
    <row r="42" spans="1:11" x14ac:dyDescent="0.25">
      <c r="B42" s="53"/>
    </row>
    <row r="43" spans="1:11" x14ac:dyDescent="0.25">
      <c r="B43" s="53"/>
    </row>
    <row r="46" spans="1:11" x14ac:dyDescent="0.25">
      <c r="K46" s="62"/>
    </row>
  </sheetData>
  <mergeCells count="2">
    <mergeCell ref="B9:D9"/>
    <mergeCell ref="G9:I9"/>
  </mergeCells>
  <pageMargins left="0.7" right="0.7" top="0.75" bottom="0.75" header="0.3" footer="0.3"/>
  <pageSetup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44"/>
  <sheetViews>
    <sheetView topLeftCell="A31" workbookViewId="0">
      <selection activeCell="C12" sqref="C12"/>
    </sheetView>
  </sheetViews>
  <sheetFormatPr baseColWidth="10" defaultColWidth="8" defaultRowHeight="12.75" x14ac:dyDescent="0.25"/>
  <cols>
    <col min="1" max="1" width="87" style="20" customWidth="1"/>
    <col min="2" max="2" width="6.7109375" style="69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79</v>
      </c>
      <c r="B5" s="21"/>
      <c r="C5" s="21"/>
    </row>
    <row r="6" spans="1:3" s="21" customFormat="1" ht="14.25" x14ac:dyDescent="0.25">
      <c r="A6" s="23" t="s">
        <v>4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44013</v>
      </c>
    </row>
    <row r="11" spans="1:3" x14ac:dyDescent="0.25">
      <c r="A11" s="20" t="s">
        <v>5</v>
      </c>
      <c r="B11" s="71"/>
    </row>
    <row r="12" spans="1:3" x14ac:dyDescent="0.25">
      <c r="A12" s="3" t="s">
        <v>6</v>
      </c>
      <c r="B12" s="71"/>
      <c r="C12" s="25">
        <v>54678.9</v>
      </c>
    </row>
    <row r="13" spans="1:3" x14ac:dyDescent="0.25">
      <c r="A13" s="3" t="s">
        <v>7</v>
      </c>
      <c r="B13" s="71"/>
      <c r="C13" s="25">
        <v>501.3</v>
      </c>
    </row>
    <row r="14" spans="1:3" x14ac:dyDescent="0.25">
      <c r="A14" s="3" t="s">
        <v>8</v>
      </c>
      <c r="B14" s="71"/>
      <c r="C14" s="25">
        <v>1239.7</v>
      </c>
    </row>
    <row r="15" spans="1:3" ht="13.5" customHeight="1" x14ac:dyDescent="0.25">
      <c r="A15" s="3" t="s">
        <v>9</v>
      </c>
      <c r="B15" s="71"/>
      <c r="C15" s="28">
        <v>781.6</v>
      </c>
    </row>
    <row r="16" spans="1:3" ht="13.5" customHeight="1" x14ac:dyDescent="0.25">
      <c r="A16" s="29"/>
      <c r="B16" s="71"/>
      <c r="C16" s="30">
        <f>SUM(C12:C15)</f>
        <v>57201.5</v>
      </c>
    </row>
    <row r="17" spans="1:3" x14ac:dyDescent="0.25">
      <c r="A17" s="31"/>
      <c r="B17" s="71"/>
      <c r="C17" s="25"/>
    </row>
    <row r="18" spans="1:3" x14ac:dyDescent="0.25">
      <c r="A18" s="3" t="s">
        <v>10</v>
      </c>
      <c r="B18" s="71"/>
    </row>
    <row r="19" spans="1:3" x14ac:dyDescent="0.25">
      <c r="A19" s="3" t="s">
        <v>11</v>
      </c>
      <c r="B19" s="71"/>
      <c r="C19" s="25">
        <v>10182.9</v>
      </c>
    </row>
    <row r="20" spans="1:3" ht="15" x14ac:dyDescent="0.25">
      <c r="A20" s="3" t="s">
        <v>12</v>
      </c>
      <c r="B20" s="71"/>
      <c r="C20" s="28">
        <v>0</v>
      </c>
    </row>
    <row r="21" spans="1:3" x14ac:dyDescent="0.25">
      <c r="A21" s="3"/>
      <c r="B21" s="71"/>
      <c r="C21" s="25">
        <f>+C19+C20</f>
        <v>10182.9</v>
      </c>
    </row>
    <row r="22" spans="1:3" x14ac:dyDescent="0.25">
      <c r="A22" s="3"/>
      <c r="B22" s="71"/>
      <c r="C22" s="25"/>
    </row>
    <row r="23" spans="1:3" x14ac:dyDescent="0.25">
      <c r="A23" s="3" t="s">
        <v>13</v>
      </c>
      <c r="B23" s="71"/>
      <c r="C23" s="25">
        <f>SUM(C16-C21)</f>
        <v>47018.6</v>
      </c>
    </row>
    <row r="24" spans="1:3" x14ac:dyDescent="0.25">
      <c r="A24" s="3"/>
      <c r="B24" s="71"/>
      <c r="C24" s="25"/>
    </row>
    <row r="25" spans="1:3" x14ac:dyDescent="0.25">
      <c r="A25" s="3" t="s">
        <v>14</v>
      </c>
      <c r="B25" s="71"/>
      <c r="C25" s="25"/>
    </row>
    <row r="26" spans="1:3" ht="15" x14ac:dyDescent="0.25">
      <c r="A26" s="3" t="s">
        <v>15</v>
      </c>
      <c r="B26" s="71"/>
      <c r="C26" s="28">
        <v>-14765</v>
      </c>
    </row>
    <row r="27" spans="1:3" x14ac:dyDescent="0.25">
      <c r="A27" s="3"/>
      <c r="B27" s="71"/>
      <c r="C27" s="25"/>
    </row>
    <row r="28" spans="1:3" x14ac:dyDescent="0.25">
      <c r="A28" s="3" t="s">
        <v>16</v>
      </c>
      <c r="B28" s="71"/>
      <c r="C28" s="25">
        <f>+C23-C26</f>
        <v>61783.6</v>
      </c>
    </row>
    <row r="29" spans="1:3" x14ac:dyDescent="0.25">
      <c r="A29" s="3"/>
      <c r="B29" s="71"/>
      <c r="C29" s="25"/>
    </row>
    <row r="31" spans="1:3" x14ac:dyDescent="0.25">
      <c r="A31" s="3"/>
      <c r="B31" s="71"/>
      <c r="C31" s="25"/>
    </row>
    <row r="32" spans="1:3" x14ac:dyDescent="0.25">
      <c r="A32" s="3" t="s">
        <v>17</v>
      </c>
      <c r="B32" s="71"/>
      <c r="C32" s="25">
        <v>6504.9</v>
      </c>
    </row>
    <row r="33" spans="1:3" x14ac:dyDescent="0.25">
      <c r="A33" s="3" t="s">
        <v>18</v>
      </c>
      <c r="B33" s="71"/>
      <c r="C33" s="25">
        <v>32.700000000000003</v>
      </c>
    </row>
    <row r="34" spans="1:3" x14ac:dyDescent="0.25">
      <c r="A34" s="3"/>
      <c r="B34" s="71"/>
      <c r="C34" s="25"/>
    </row>
    <row r="35" spans="1:3" x14ac:dyDescent="0.25">
      <c r="A35" s="3" t="s">
        <v>19</v>
      </c>
      <c r="B35" s="71"/>
      <c r="C35" s="25">
        <v>2690.3</v>
      </c>
    </row>
    <row r="36" spans="1:3" x14ac:dyDescent="0.25">
      <c r="A36" s="3"/>
      <c r="B36" s="71"/>
      <c r="C36" s="25"/>
    </row>
    <row r="37" spans="1:3" x14ac:dyDescent="0.25">
      <c r="A37" s="3" t="s">
        <v>20</v>
      </c>
      <c r="B37" s="71"/>
    </row>
    <row r="38" spans="1:3" x14ac:dyDescent="0.25">
      <c r="A38" s="64" t="s">
        <v>21</v>
      </c>
      <c r="B38" s="71"/>
      <c r="C38" s="25">
        <v>1649.4</v>
      </c>
    </row>
    <row r="39" spans="1:3" x14ac:dyDescent="0.25">
      <c r="A39" s="64" t="s">
        <v>22</v>
      </c>
      <c r="B39" s="71"/>
      <c r="C39" s="25">
        <v>380.4</v>
      </c>
    </row>
    <row r="40" spans="1:3" x14ac:dyDescent="0.25">
      <c r="A40" s="64" t="s">
        <v>23</v>
      </c>
      <c r="B40" s="71"/>
      <c r="C40" s="25">
        <v>7717.9</v>
      </c>
    </row>
    <row r="41" spans="1:3" ht="15" x14ac:dyDescent="0.25">
      <c r="A41" s="64" t="s">
        <v>24</v>
      </c>
      <c r="B41" s="71"/>
      <c r="C41" s="28">
        <v>1327.6</v>
      </c>
    </row>
    <row r="42" spans="1:3" x14ac:dyDescent="0.25">
      <c r="A42" s="3"/>
      <c r="B42" s="71"/>
      <c r="C42" s="25">
        <f>SUM(C38:C41)</f>
        <v>11075.300000000001</v>
      </c>
    </row>
    <row r="43" spans="1:3" x14ac:dyDescent="0.25">
      <c r="A43" s="3"/>
      <c r="B43" s="71"/>
      <c r="C43" s="25"/>
    </row>
    <row r="44" spans="1:3" x14ac:dyDescent="0.25">
      <c r="A44" s="3" t="s">
        <v>25</v>
      </c>
      <c r="B44" s="71"/>
      <c r="C44" s="25">
        <f>+C28+C32+C33+C35-C42</f>
        <v>59936.2</v>
      </c>
    </row>
    <row r="45" spans="1:3" s="3" customFormat="1" x14ac:dyDescent="0.25">
      <c r="B45" s="71"/>
      <c r="C45" s="25"/>
    </row>
    <row r="46" spans="1:3" s="3" customFormat="1" x14ac:dyDescent="0.25">
      <c r="A46" s="3" t="s">
        <v>26</v>
      </c>
      <c r="B46" s="71"/>
      <c r="C46" s="25"/>
    </row>
    <row r="47" spans="1:3" s="3" customFormat="1" ht="15" x14ac:dyDescent="0.25">
      <c r="A47" s="3" t="s">
        <v>27</v>
      </c>
      <c r="B47" s="71"/>
      <c r="C47" s="28">
        <v>0</v>
      </c>
    </row>
    <row r="48" spans="1:3" s="3" customFormat="1" x14ac:dyDescent="0.25">
      <c r="A48" s="37"/>
      <c r="B48" s="71"/>
      <c r="C48" s="25"/>
    </row>
    <row r="49" spans="1:3" s="3" customFormat="1" ht="15" x14ac:dyDescent="0.25">
      <c r="A49" s="3" t="s">
        <v>28</v>
      </c>
      <c r="B49" s="1"/>
      <c r="C49" s="38">
        <f>+C44+C47</f>
        <v>59936.2</v>
      </c>
    </row>
    <row r="50" spans="1:3" s="3" customFormat="1" x14ac:dyDescent="0.25">
      <c r="B50" s="71"/>
      <c r="C50" s="25"/>
    </row>
    <row r="52" spans="1:3" x14ac:dyDescent="0.25">
      <c r="B52" s="71"/>
      <c r="C52" s="66"/>
    </row>
    <row r="60" spans="1:3" x14ac:dyDescent="0.25">
      <c r="B60" s="71"/>
      <c r="C60" s="39"/>
    </row>
    <row r="61" spans="1:3" x14ac:dyDescent="0.25">
      <c r="B61" s="71"/>
      <c r="C61" s="39"/>
    </row>
    <row r="62" spans="1:3" x14ac:dyDescent="0.25">
      <c r="B62" s="71"/>
      <c r="C62" s="39"/>
    </row>
    <row r="63" spans="1:3" x14ac:dyDescent="0.25">
      <c r="B63" s="71"/>
      <c r="C63" s="39"/>
    </row>
    <row r="64" spans="1:3" x14ac:dyDescent="0.25">
      <c r="B64" s="71"/>
      <c r="C64" s="39"/>
    </row>
    <row r="65" spans="1:3" x14ac:dyDescent="0.25">
      <c r="B65" s="71"/>
      <c r="C65" s="39"/>
    </row>
    <row r="66" spans="1:3" s="3" customFormat="1" x14ac:dyDescent="0.25">
      <c r="A66" s="20"/>
      <c r="B66" s="71"/>
      <c r="C66" s="39"/>
    </row>
    <row r="67" spans="1:3" x14ac:dyDescent="0.25">
      <c r="B67" s="71"/>
      <c r="C67" s="39"/>
    </row>
    <row r="68" spans="1:3" x14ac:dyDescent="0.25">
      <c r="B68" s="71"/>
      <c r="C68" s="39"/>
    </row>
    <row r="69" spans="1:3" x14ac:dyDescent="0.25">
      <c r="B69" s="71"/>
      <c r="C69" s="39"/>
    </row>
    <row r="70" spans="1:3" x14ac:dyDescent="0.25">
      <c r="B70" s="71"/>
      <c r="C70" s="39"/>
    </row>
    <row r="71" spans="1:3" x14ac:dyDescent="0.25">
      <c r="B71" s="71"/>
      <c r="C71" s="39"/>
    </row>
    <row r="72" spans="1:3" x14ac:dyDescent="0.25">
      <c r="B72" s="71"/>
      <c r="C72" s="39"/>
    </row>
    <row r="73" spans="1:3" x14ac:dyDescent="0.25">
      <c r="B73" s="71"/>
      <c r="C73" s="39"/>
    </row>
    <row r="74" spans="1:3" x14ac:dyDescent="0.25">
      <c r="B74" s="71"/>
      <c r="C74" s="39"/>
    </row>
    <row r="75" spans="1:3" x14ac:dyDescent="0.25">
      <c r="B75" s="71"/>
      <c r="C75" s="39"/>
    </row>
    <row r="76" spans="1:3" x14ac:dyDescent="0.25">
      <c r="B76" s="71"/>
      <c r="C76" s="39"/>
    </row>
    <row r="77" spans="1:3" x14ac:dyDescent="0.25">
      <c r="B77" s="71"/>
      <c r="C77" s="39"/>
    </row>
    <row r="78" spans="1:3" x14ac:dyDescent="0.25">
      <c r="B78" s="71"/>
      <c r="C78" s="39"/>
    </row>
    <row r="79" spans="1:3" x14ac:dyDescent="0.25">
      <c r="B79" s="71"/>
      <c r="C79" s="39"/>
    </row>
    <row r="80" spans="1:3" x14ac:dyDescent="0.25">
      <c r="B80" s="71"/>
      <c r="C80" s="39"/>
    </row>
    <row r="81" spans="2:3" x14ac:dyDescent="0.25">
      <c r="B81" s="71"/>
      <c r="C81" s="39"/>
    </row>
    <row r="82" spans="2:3" x14ac:dyDescent="0.25">
      <c r="B82" s="71"/>
      <c r="C82" s="39"/>
    </row>
    <row r="83" spans="2:3" x14ac:dyDescent="0.25">
      <c r="B83" s="71"/>
      <c r="C83" s="39"/>
    </row>
    <row r="84" spans="2:3" x14ac:dyDescent="0.25">
      <c r="B84" s="71"/>
      <c r="C84" s="39"/>
    </row>
    <row r="85" spans="2:3" x14ac:dyDescent="0.25">
      <c r="B85" s="71"/>
      <c r="C85" s="39"/>
    </row>
    <row r="86" spans="2:3" x14ac:dyDescent="0.25">
      <c r="B86" s="71"/>
      <c r="C86" s="39"/>
    </row>
    <row r="87" spans="2:3" x14ac:dyDescent="0.25">
      <c r="B87" s="71"/>
      <c r="C87" s="39"/>
    </row>
    <row r="88" spans="2:3" x14ac:dyDescent="0.25">
      <c r="B88" s="71"/>
      <c r="C88" s="39"/>
    </row>
    <row r="89" spans="2:3" x14ac:dyDescent="0.25">
      <c r="B89" s="71"/>
      <c r="C89" s="39"/>
    </row>
    <row r="90" spans="2:3" x14ac:dyDescent="0.25">
      <c r="B90" s="71"/>
      <c r="C90" s="39"/>
    </row>
    <row r="91" spans="2:3" x14ac:dyDescent="0.25">
      <c r="B91" s="71"/>
      <c r="C91" s="39"/>
    </row>
    <row r="92" spans="2:3" x14ac:dyDescent="0.25">
      <c r="B92" s="71"/>
      <c r="C92" s="39"/>
    </row>
    <row r="93" spans="2:3" x14ac:dyDescent="0.25">
      <c r="B93" s="71"/>
      <c r="C93" s="39"/>
    </row>
    <row r="94" spans="2:3" x14ac:dyDescent="0.25">
      <c r="B94" s="71"/>
      <c r="C94" s="39"/>
    </row>
    <row r="95" spans="2:3" x14ac:dyDescent="0.25">
      <c r="B95" s="71"/>
      <c r="C95" s="39"/>
    </row>
    <row r="96" spans="2:3" x14ac:dyDescent="0.25">
      <c r="B96" s="71"/>
      <c r="C96" s="39"/>
    </row>
    <row r="97" spans="2:3" x14ac:dyDescent="0.25">
      <c r="B97" s="71"/>
      <c r="C97" s="39"/>
    </row>
    <row r="98" spans="2:3" x14ac:dyDescent="0.25">
      <c r="B98" s="71"/>
      <c r="C98" s="39"/>
    </row>
    <row r="99" spans="2:3" x14ac:dyDescent="0.25">
      <c r="B99" s="71"/>
      <c r="C99" s="39"/>
    </row>
    <row r="100" spans="2:3" x14ac:dyDescent="0.25">
      <c r="B100" s="71"/>
      <c r="C100" s="39"/>
    </row>
    <row r="101" spans="2:3" x14ac:dyDescent="0.25">
      <c r="B101" s="71"/>
      <c r="C101" s="39"/>
    </row>
    <row r="102" spans="2:3" x14ac:dyDescent="0.25">
      <c r="B102" s="71"/>
      <c r="C102" s="39"/>
    </row>
    <row r="103" spans="2:3" x14ac:dyDescent="0.25">
      <c r="B103" s="71"/>
      <c r="C103" s="39"/>
    </row>
    <row r="104" spans="2:3" x14ac:dyDescent="0.25">
      <c r="B104" s="71"/>
      <c r="C104" s="39"/>
    </row>
    <row r="105" spans="2:3" x14ac:dyDescent="0.25">
      <c r="B105" s="71"/>
      <c r="C105" s="39"/>
    </row>
    <row r="106" spans="2:3" x14ac:dyDescent="0.25">
      <c r="B106" s="71"/>
      <c r="C106" s="39"/>
    </row>
    <row r="107" spans="2:3" x14ac:dyDescent="0.25">
      <c r="B107" s="71"/>
      <c r="C107" s="39"/>
    </row>
    <row r="108" spans="2:3" x14ac:dyDescent="0.25">
      <c r="B108" s="71"/>
      <c r="C108" s="39"/>
    </row>
    <row r="109" spans="2:3" x14ac:dyDescent="0.25">
      <c r="B109" s="71"/>
      <c r="C109" s="39"/>
    </row>
    <row r="110" spans="2:3" x14ac:dyDescent="0.25">
      <c r="B110" s="71"/>
      <c r="C110" s="39"/>
    </row>
    <row r="111" spans="2:3" x14ac:dyDescent="0.25">
      <c r="B111" s="71"/>
      <c r="C111" s="39"/>
    </row>
    <row r="112" spans="2:3" x14ac:dyDescent="0.25">
      <c r="B112" s="71"/>
      <c r="C112" s="39"/>
    </row>
    <row r="113" spans="2:3" x14ac:dyDescent="0.25">
      <c r="B113" s="71"/>
      <c r="C113" s="39"/>
    </row>
    <row r="114" spans="2:3" x14ac:dyDescent="0.25">
      <c r="B114" s="71"/>
      <c r="C114" s="39"/>
    </row>
    <row r="115" spans="2:3" x14ac:dyDescent="0.25">
      <c r="B115" s="71"/>
      <c r="C115" s="39"/>
    </row>
    <row r="116" spans="2:3" x14ac:dyDescent="0.25">
      <c r="B116" s="71"/>
      <c r="C116" s="39"/>
    </row>
    <row r="117" spans="2:3" x14ac:dyDescent="0.25">
      <c r="B117" s="71"/>
      <c r="C117" s="39"/>
    </row>
    <row r="118" spans="2:3" x14ac:dyDescent="0.25">
      <c r="B118" s="71"/>
      <c r="C118" s="39"/>
    </row>
    <row r="119" spans="2:3" x14ac:dyDescent="0.25">
      <c r="B119" s="71"/>
      <c r="C119" s="39"/>
    </row>
    <row r="120" spans="2:3" x14ac:dyDescent="0.25">
      <c r="B120" s="71"/>
      <c r="C120" s="39"/>
    </row>
    <row r="121" spans="2:3" x14ac:dyDescent="0.25">
      <c r="B121" s="71"/>
      <c r="C121" s="39"/>
    </row>
    <row r="122" spans="2:3" x14ac:dyDescent="0.25">
      <c r="B122" s="71"/>
      <c r="C122" s="39"/>
    </row>
    <row r="123" spans="2:3" x14ac:dyDescent="0.25">
      <c r="B123" s="71"/>
      <c r="C123" s="39"/>
    </row>
    <row r="124" spans="2:3" x14ac:dyDescent="0.25">
      <c r="B124" s="71"/>
      <c r="C124" s="39"/>
    </row>
    <row r="125" spans="2:3" x14ac:dyDescent="0.25">
      <c r="B125" s="71"/>
      <c r="C125" s="39"/>
    </row>
    <row r="126" spans="2:3" x14ac:dyDescent="0.25">
      <c r="B126" s="71"/>
      <c r="C126" s="39"/>
    </row>
    <row r="127" spans="2:3" x14ac:dyDescent="0.25">
      <c r="B127" s="71"/>
      <c r="C127" s="39"/>
    </row>
    <row r="128" spans="2:3" x14ac:dyDescent="0.25">
      <c r="B128" s="71"/>
      <c r="C128" s="39"/>
    </row>
    <row r="129" spans="2:3" x14ac:dyDescent="0.25">
      <c r="B129" s="71"/>
      <c r="C129" s="39"/>
    </row>
    <row r="130" spans="2:3" x14ac:dyDescent="0.25">
      <c r="B130" s="71"/>
      <c r="C130" s="39"/>
    </row>
    <row r="131" spans="2:3" x14ac:dyDescent="0.25">
      <c r="B131" s="71"/>
      <c r="C131" s="39"/>
    </row>
    <row r="132" spans="2:3" x14ac:dyDescent="0.25">
      <c r="B132" s="71"/>
      <c r="C132" s="39"/>
    </row>
    <row r="133" spans="2:3" x14ac:dyDescent="0.25">
      <c r="B133" s="71"/>
      <c r="C133" s="39"/>
    </row>
    <row r="134" spans="2:3" x14ac:dyDescent="0.25">
      <c r="B134" s="71"/>
      <c r="C134" s="39"/>
    </row>
    <row r="135" spans="2:3" x14ac:dyDescent="0.25">
      <c r="B135" s="71"/>
      <c r="C135" s="39"/>
    </row>
    <row r="136" spans="2:3" x14ac:dyDescent="0.25">
      <c r="B136" s="71"/>
      <c r="C136" s="39"/>
    </row>
    <row r="137" spans="2:3" x14ac:dyDescent="0.25">
      <c r="B137" s="71"/>
      <c r="C137" s="39"/>
    </row>
    <row r="138" spans="2:3" x14ac:dyDescent="0.25">
      <c r="B138" s="71"/>
      <c r="C138" s="39"/>
    </row>
    <row r="139" spans="2:3" x14ac:dyDescent="0.25">
      <c r="B139" s="71"/>
      <c r="C139" s="39"/>
    </row>
    <row r="140" spans="2:3" x14ac:dyDescent="0.25">
      <c r="B140" s="71"/>
      <c r="C140" s="39"/>
    </row>
    <row r="141" spans="2:3" x14ac:dyDescent="0.25">
      <c r="B141" s="71"/>
      <c r="C141" s="39"/>
    </row>
    <row r="142" spans="2:3" x14ac:dyDescent="0.25">
      <c r="B142" s="71"/>
      <c r="C142" s="39"/>
    </row>
    <row r="143" spans="2:3" x14ac:dyDescent="0.25">
      <c r="B143" s="71"/>
      <c r="C143" s="39"/>
    </row>
    <row r="144" spans="2:3" x14ac:dyDescent="0.25">
      <c r="B144" s="71"/>
      <c r="C144" s="39"/>
    </row>
  </sheetData>
  <pageMargins left="0.7" right="0.7" top="0.75" bottom="0.75" header="0.3" footer="0.3"/>
  <pageSetup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6"/>
  <sheetViews>
    <sheetView workbookViewId="0">
      <selection activeCell="B4" sqref="B4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0" width="8" style="20"/>
    <col min="11" max="11" width="17.5703125" style="20" bestFit="1" customWidth="1"/>
    <col min="12" max="16384" width="8" style="20"/>
  </cols>
  <sheetData>
    <row r="1" spans="1:9" s="19" customFormat="1" ht="15.75" x14ac:dyDescent="0.25">
      <c r="A1" s="17" t="s">
        <v>29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30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4" t="s">
        <v>96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5" t="s">
        <v>4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0" t="s">
        <v>31</v>
      </c>
      <c r="C9" s="90"/>
      <c r="D9" s="90"/>
      <c r="G9" s="90" t="s">
        <v>31</v>
      </c>
      <c r="H9" s="90"/>
      <c r="I9" s="90"/>
    </row>
    <row r="10" spans="1:9" s="17" customFormat="1" ht="25.5" x14ac:dyDescent="0.25">
      <c r="A10" s="40" t="s">
        <v>32</v>
      </c>
      <c r="B10" s="13" t="s">
        <v>80</v>
      </c>
      <c r="C10" s="13" t="s">
        <v>78</v>
      </c>
      <c r="D10" s="13" t="s">
        <v>35</v>
      </c>
      <c r="F10" s="40" t="s">
        <v>36</v>
      </c>
      <c r="G10" s="13" t="s">
        <v>80</v>
      </c>
      <c r="H10" s="13" t="s">
        <v>78</v>
      </c>
      <c r="I10" s="13" t="s">
        <v>35</v>
      </c>
    </row>
    <row r="11" spans="1:9" x14ac:dyDescent="0.25">
      <c r="D11" s="25"/>
    </row>
    <row r="12" spans="1:9" x14ac:dyDescent="0.25">
      <c r="A12" s="3" t="s">
        <v>37</v>
      </c>
      <c r="B12" s="30">
        <v>358161.6</v>
      </c>
      <c r="C12" s="30">
        <v>456749.6</v>
      </c>
      <c r="D12" s="30">
        <f>+B12-C12</f>
        <v>-98588</v>
      </c>
      <c r="F12" s="3"/>
      <c r="G12" s="41"/>
      <c r="H12" s="41"/>
    </row>
    <row r="13" spans="1:9" x14ac:dyDescent="0.25">
      <c r="A13" s="3"/>
      <c r="B13" s="25"/>
      <c r="C13" s="25"/>
      <c r="D13" s="25"/>
      <c r="F13" s="3" t="s">
        <v>38</v>
      </c>
      <c r="G13" s="41"/>
      <c r="H13" s="42"/>
      <c r="I13" s="41"/>
    </row>
    <row r="14" spans="1:9" x14ac:dyDescent="0.25">
      <c r="A14" s="3" t="s">
        <v>39</v>
      </c>
      <c r="B14" s="43">
        <f>SUM(B16:B19)</f>
        <v>408764.30000000005</v>
      </c>
      <c r="C14" s="43">
        <f>SUM(C16:C19)</f>
        <v>407866.19999999995</v>
      </c>
      <c r="D14" s="43">
        <f>+B14-C14</f>
        <v>898.10000000009313</v>
      </c>
      <c r="F14" s="3" t="s">
        <v>40</v>
      </c>
      <c r="G14" s="30">
        <v>1524886.4</v>
      </c>
      <c r="H14" s="30">
        <v>1514866.2</v>
      </c>
      <c r="I14" s="57">
        <f>+G14-H14</f>
        <v>10020.199999999953</v>
      </c>
    </row>
    <row r="15" spans="1:9" x14ac:dyDescent="0.25">
      <c r="A15" s="3"/>
      <c r="B15" s="43"/>
      <c r="C15" s="43"/>
      <c r="D15" s="25"/>
      <c r="E15" s="39"/>
      <c r="G15" s="25"/>
      <c r="H15" s="25"/>
      <c r="I15" s="25"/>
    </row>
    <row r="16" spans="1:9" x14ac:dyDescent="0.25">
      <c r="A16" s="3" t="s">
        <v>41</v>
      </c>
      <c r="B16" s="25">
        <v>138725.9</v>
      </c>
      <c r="C16" s="25">
        <v>138618.6</v>
      </c>
      <c r="D16" s="25">
        <f t="shared" ref="D16:D19" si="0">+B16-C16</f>
        <v>107.29999999998836</v>
      </c>
      <c r="E16" s="39"/>
      <c r="F16" s="3" t="s">
        <v>42</v>
      </c>
      <c r="G16" s="25">
        <v>29731.1</v>
      </c>
      <c r="H16" s="25">
        <v>34655.4</v>
      </c>
      <c r="I16" s="58">
        <f>+G16-H16</f>
        <v>-4924.3000000000029</v>
      </c>
    </row>
    <row r="17" spans="1:9" x14ac:dyDescent="0.25">
      <c r="A17" s="3" t="s">
        <v>43</v>
      </c>
      <c r="B17" s="25">
        <v>270038.40000000002</v>
      </c>
      <c r="C17" s="25">
        <v>269247.59999999998</v>
      </c>
      <c r="D17" s="25">
        <f t="shared" si="0"/>
        <v>790.80000000004657</v>
      </c>
      <c r="E17" s="39"/>
      <c r="G17" s="25"/>
      <c r="H17" s="25"/>
      <c r="I17" s="25"/>
    </row>
    <row r="18" spans="1:9" x14ac:dyDescent="0.25">
      <c r="A18" s="3" t="s">
        <v>44</v>
      </c>
      <c r="B18" s="25">
        <v>1483</v>
      </c>
      <c r="C18" s="25">
        <v>1483</v>
      </c>
      <c r="D18" s="25">
        <f t="shared" si="0"/>
        <v>0</v>
      </c>
      <c r="E18" s="39"/>
      <c r="F18" s="3" t="s">
        <v>45</v>
      </c>
      <c r="G18" s="42">
        <v>2498.6</v>
      </c>
      <c r="H18" s="42">
        <v>2239.1</v>
      </c>
      <c r="I18" s="58">
        <f>+G18-H18</f>
        <v>259.5</v>
      </c>
    </row>
    <row r="19" spans="1:9" ht="15" x14ac:dyDescent="0.25">
      <c r="A19" s="3" t="s">
        <v>46</v>
      </c>
      <c r="B19" s="28">
        <v>-1483</v>
      </c>
      <c r="C19" s="28">
        <v>-1483</v>
      </c>
      <c r="D19" s="28">
        <f t="shared" si="0"/>
        <v>0</v>
      </c>
      <c r="E19" s="45"/>
      <c r="F19" s="3"/>
      <c r="G19" s="25"/>
      <c r="H19" s="25"/>
      <c r="I19" s="25"/>
    </row>
    <row r="20" spans="1:9" x14ac:dyDescent="0.25">
      <c r="A20" s="3"/>
      <c r="B20" s="43"/>
      <c r="C20" s="43"/>
      <c r="D20" s="46"/>
      <c r="E20" s="39"/>
      <c r="G20" s="25"/>
      <c r="H20" s="25"/>
      <c r="I20" s="25"/>
    </row>
    <row r="21" spans="1:9" ht="27.75" customHeight="1" x14ac:dyDescent="0.25">
      <c r="A21" s="3" t="s">
        <v>47</v>
      </c>
      <c r="B21" s="25">
        <f>+B23+B25</f>
        <v>5171223.9000000004</v>
      </c>
      <c r="C21" s="25">
        <f>+C23+C25</f>
        <v>5028306.0999999996</v>
      </c>
      <c r="D21" s="25">
        <f>+B21-C21</f>
        <v>142917.80000000075</v>
      </c>
      <c r="F21" s="47" t="s">
        <v>48</v>
      </c>
      <c r="G21" s="42">
        <v>1411</v>
      </c>
      <c r="H21" s="42">
        <v>1411</v>
      </c>
      <c r="I21" s="58">
        <f>+G21-H21</f>
        <v>0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7" t="s">
        <v>49</v>
      </c>
      <c r="B23" s="25">
        <v>6336029.4000000004</v>
      </c>
      <c r="C23" s="25">
        <v>6209482.0999999996</v>
      </c>
      <c r="D23" s="25">
        <f>+B23-C23</f>
        <v>126547.30000000075</v>
      </c>
      <c r="F23" s="3" t="s">
        <v>50</v>
      </c>
      <c r="G23" s="25">
        <v>821086.8408598</v>
      </c>
      <c r="H23" s="25">
        <v>827341.3</v>
      </c>
      <c r="I23" s="58">
        <f>+G23-H23</f>
        <v>-6254.4591402000515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51</v>
      </c>
      <c r="B25" s="25">
        <v>-1164805.5</v>
      </c>
      <c r="C25" s="25">
        <v>-1181176</v>
      </c>
      <c r="D25" s="25">
        <f>+B25-C25</f>
        <v>16370.5</v>
      </c>
      <c r="F25" s="3" t="s">
        <v>52</v>
      </c>
      <c r="G25" s="16">
        <v>1456.9</v>
      </c>
      <c r="H25" s="16">
        <v>1452.3</v>
      </c>
      <c r="I25" s="59">
        <f>+G25-H25</f>
        <v>4.6000000000001364</v>
      </c>
    </row>
    <row r="26" spans="1:9" x14ac:dyDescent="0.25">
      <c r="A26" s="3"/>
      <c r="B26" s="25"/>
      <c r="C26" s="25"/>
      <c r="D26" s="25"/>
      <c r="E26" s="39"/>
      <c r="G26" s="48"/>
      <c r="H26" s="48"/>
      <c r="I26" s="25"/>
    </row>
    <row r="27" spans="1:9" ht="15" x14ac:dyDescent="0.25">
      <c r="A27" s="3" t="s">
        <v>53</v>
      </c>
      <c r="B27" s="49">
        <v>131482.5</v>
      </c>
      <c r="C27" s="49">
        <v>117162</v>
      </c>
      <c r="D27" s="25">
        <f>+B27-C27</f>
        <v>14320.5</v>
      </c>
      <c r="E27" s="39"/>
      <c r="F27" s="3" t="s">
        <v>54</v>
      </c>
      <c r="G27" s="16">
        <f>SUM(G14:G26)</f>
        <v>2381070.8408598001</v>
      </c>
      <c r="H27" s="16">
        <f>SUM(H14:H26)</f>
        <v>2381965.2999999998</v>
      </c>
      <c r="I27" s="16">
        <f>+G27-H27</f>
        <v>-894.45914019970223</v>
      </c>
    </row>
    <row r="28" spans="1:9" x14ac:dyDescent="0.25">
      <c r="A28" s="3"/>
      <c r="B28" s="25"/>
      <c r="C28" s="25"/>
      <c r="D28" s="49"/>
      <c r="E28" s="39"/>
      <c r="G28" s="50"/>
      <c r="H28" s="50"/>
      <c r="I28" s="51"/>
    </row>
    <row r="29" spans="1:9" x14ac:dyDescent="0.25">
      <c r="A29" s="3"/>
      <c r="B29" s="49"/>
      <c r="C29" s="49"/>
      <c r="D29" s="49"/>
      <c r="E29" s="39"/>
      <c r="F29" s="40" t="s">
        <v>55</v>
      </c>
      <c r="G29" s="39"/>
      <c r="H29" s="39"/>
      <c r="I29" s="39"/>
    </row>
    <row r="30" spans="1:9" x14ac:dyDescent="0.25">
      <c r="A30" s="3" t="s">
        <v>56</v>
      </c>
      <c r="B30" s="49">
        <v>30171.200000000001</v>
      </c>
      <c r="C30" s="49">
        <v>30275.200000000001</v>
      </c>
      <c r="D30" s="25">
        <f>+B30-C30</f>
        <v>-104</v>
      </c>
      <c r="E30" s="39"/>
      <c r="F30" s="3" t="s">
        <v>57</v>
      </c>
      <c r="G30" s="42">
        <v>1857951.6</v>
      </c>
      <c r="H30" s="42">
        <v>1857951.6</v>
      </c>
      <c r="I30" s="60">
        <f t="shared" ref="I30:I35" si="1">+G30-H30</f>
        <v>0</v>
      </c>
    </row>
    <row r="31" spans="1:9" x14ac:dyDescent="0.25">
      <c r="A31" s="3"/>
      <c r="B31" s="49"/>
      <c r="C31" s="49"/>
      <c r="D31" s="49"/>
      <c r="E31" s="39"/>
      <c r="F31" s="3" t="s">
        <v>58</v>
      </c>
      <c r="G31" s="42">
        <v>1096611.1000000001</v>
      </c>
      <c r="H31" s="42">
        <v>1096611.1000000001</v>
      </c>
      <c r="I31" s="60">
        <f t="shared" si="1"/>
        <v>0</v>
      </c>
    </row>
    <row r="32" spans="1:9" x14ac:dyDescent="0.25">
      <c r="A32" s="3" t="s">
        <v>59</v>
      </c>
      <c r="B32" s="15">
        <v>0</v>
      </c>
      <c r="C32" s="15">
        <v>0</v>
      </c>
      <c r="D32" s="25">
        <f>+B32-C32</f>
        <v>0</v>
      </c>
      <c r="E32" s="39"/>
      <c r="F32" s="3" t="s">
        <v>60</v>
      </c>
      <c r="G32" s="42">
        <v>113389.2</v>
      </c>
      <c r="H32" s="42">
        <v>113389.2</v>
      </c>
      <c r="I32" s="60">
        <f t="shared" si="1"/>
        <v>0</v>
      </c>
    </row>
    <row r="33" spans="1:11" x14ac:dyDescent="0.25">
      <c r="A33" s="3"/>
      <c r="B33" s="49"/>
      <c r="C33" s="49"/>
      <c r="D33" s="49"/>
      <c r="E33" s="39"/>
      <c r="F33" s="3" t="s">
        <v>61</v>
      </c>
      <c r="G33" s="42">
        <v>6636.5</v>
      </c>
      <c r="H33" s="42">
        <v>6636.5</v>
      </c>
      <c r="I33" s="61">
        <f t="shared" si="1"/>
        <v>0</v>
      </c>
    </row>
    <row r="34" spans="1:11" x14ac:dyDescent="0.25">
      <c r="A34" s="3" t="s">
        <v>62</v>
      </c>
      <c r="B34" s="49">
        <v>5890.6</v>
      </c>
      <c r="C34" s="49">
        <v>6166.9</v>
      </c>
      <c r="D34" s="25">
        <f>+B34-C34</f>
        <v>-276.29999999999927</v>
      </c>
      <c r="E34" s="39"/>
      <c r="F34" s="3" t="s">
        <v>63</v>
      </c>
      <c r="G34" s="42">
        <v>586690.4</v>
      </c>
      <c r="H34" s="42">
        <v>586690.4</v>
      </c>
      <c r="I34" s="60">
        <f t="shared" si="1"/>
        <v>0</v>
      </c>
    </row>
    <row r="35" spans="1:11" ht="15" x14ac:dyDescent="0.25">
      <c r="A35" s="3"/>
      <c r="B35" s="49"/>
      <c r="C35" s="49"/>
      <c r="D35" s="49"/>
      <c r="E35" s="39"/>
      <c r="F35" s="3" t="s">
        <v>64</v>
      </c>
      <c r="G35" s="16">
        <v>64379.7</v>
      </c>
      <c r="H35" s="16">
        <v>4443.5</v>
      </c>
      <c r="I35" s="59">
        <f t="shared" si="1"/>
        <v>59936.2</v>
      </c>
    </row>
    <row r="36" spans="1:11" ht="15" x14ac:dyDescent="0.25">
      <c r="A36" s="3" t="s">
        <v>65</v>
      </c>
      <c r="B36" s="52">
        <v>1035.2</v>
      </c>
      <c r="C36" s="52">
        <v>1161.5999999999999</v>
      </c>
      <c r="D36" s="52">
        <f>+B36-C36</f>
        <v>-126.39999999999986</v>
      </c>
      <c r="E36" s="39"/>
    </row>
    <row r="37" spans="1:11" x14ac:dyDescent="0.25">
      <c r="A37" s="3"/>
      <c r="B37" s="49"/>
      <c r="C37" s="49"/>
      <c r="D37" s="49"/>
      <c r="E37" s="39"/>
      <c r="G37" s="48"/>
    </row>
    <row r="38" spans="1:11" ht="15" x14ac:dyDescent="0.25">
      <c r="A38" s="3"/>
      <c r="B38" s="49"/>
      <c r="C38" s="49"/>
      <c r="D38" s="49"/>
      <c r="E38" s="39"/>
      <c r="F38" s="3" t="s">
        <v>66</v>
      </c>
      <c r="G38" s="16">
        <f>SUM(G30:G37)</f>
        <v>3725658.5000000005</v>
      </c>
      <c r="H38" s="16">
        <f>SUM(H30:H37)</f>
        <v>3665722.3000000003</v>
      </c>
      <c r="I38" s="16">
        <f>+G38-H38</f>
        <v>59936.200000000186</v>
      </c>
    </row>
    <row r="39" spans="1:11" x14ac:dyDescent="0.25">
      <c r="A39" s="3"/>
      <c r="B39" s="49"/>
      <c r="C39" s="49"/>
      <c r="D39" s="49"/>
      <c r="E39" s="39"/>
      <c r="F39" s="3"/>
      <c r="G39" s="42"/>
      <c r="H39" s="42"/>
      <c r="I39" s="42">
        <f>+G39-H39</f>
        <v>0</v>
      </c>
    </row>
    <row r="40" spans="1:11" ht="15" x14ac:dyDescent="0.25">
      <c r="A40" s="3" t="s">
        <v>67</v>
      </c>
      <c r="B40" s="38">
        <f>+B36+B34+B32+B30+B27+B21+B14+B12</f>
        <v>6106729.2999999998</v>
      </c>
      <c r="C40" s="38">
        <f>+C36+C34+C32+C30+C27+C21+C14+C12</f>
        <v>6047687.5999999996</v>
      </c>
      <c r="D40" s="38">
        <f>+B40-C40</f>
        <v>59041.700000000186</v>
      </c>
      <c r="E40" s="39"/>
      <c r="F40" s="3" t="s">
        <v>68</v>
      </c>
      <c r="G40" s="38">
        <f>+G27+G38</f>
        <v>6106729.3408598006</v>
      </c>
      <c r="H40" s="38">
        <f>+H27+H38</f>
        <v>6047687.5999999996</v>
      </c>
      <c r="I40" s="38">
        <f>+G40-H40</f>
        <v>59041.74085980095</v>
      </c>
    </row>
    <row r="41" spans="1:11" x14ac:dyDescent="0.25">
      <c r="C41" s="33"/>
      <c r="D41" s="33"/>
      <c r="E41" s="39"/>
      <c r="G41" s="66"/>
    </row>
    <row r="42" spans="1:11" x14ac:dyDescent="0.25">
      <c r="B42" s="53"/>
    </row>
    <row r="43" spans="1:11" x14ac:dyDescent="0.25">
      <c r="B43" s="53"/>
    </row>
    <row r="46" spans="1:11" x14ac:dyDescent="0.25">
      <c r="K46" s="62"/>
    </row>
  </sheetData>
  <mergeCells count="2">
    <mergeCell ref="B9:D9"/>
    <mergeCell ref="G9:I9"/>
  </mergeCells>
  <pageMargins left="0.7" right="0.7" top="0.75" bottom="0.75" header="0.3" footer="0.3"/>
  <pageSetup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44"/>
  <sheetViews>
    <sheetView workbookViewId="0">
      <selection sqref="A1:XFD1048576"/>
    </sheetView>
  </sheetViews>
  <sheetFormatPr baseColWidth="10" defaultColWidth="8" defaultRowHeight="12.75" x14ac:dyDescent="0.25"/>
  <cols>
    <col min="1" max="1" width="87" style="20" customWidth="1"/>
    <col min="2" max="2" width="6.7109375" style="70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81</v>
      </c>
      <c r="B5" s="21"/>
      <c r="C5" s="21"/>
    </row>
    <row r="6" spans="1:3" s="21" customFormat="1" ht="14.25" x14ac:dyDescent="0.25">
      <c r="A6" s="23" t="s">
        <v>4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44044</v>
      </c>
    </row>
    <row r="11" spans="1:3" x14ac:dyDescent="0.25">
      <c r="A11" s="20" t="s">
        <v>5</v>
      </c>
      <c r="B11" s="71"/>
    </row>
    <row r="12" spans="1:3" x14ac:dyDescent="0.25">
      <c r="A12" s="3" t="s">
        <v>6</v>
      </c>
      <c r="B12" s="71"/>
      <c r="C12" s="25">
        <v>57525.7</v>
      </c>
    </row>
    <row r="13" spans="1:3" x14ac:dyDescent="0.25">
      <c r="A13" s="3" t="s">
        <v>7</v>
      </c>
      <c r="B13" s="71"/>
      <c r="C13" s="25">
        <v>454.6</v>
      </c>
    </row>
    <row r="14" spans="1:3" x14ac:dyDescent="0.25">
      <c r="A14" s="3" t="s">
        <v>8</v>
      </c>
      <c r="B14" s="71"/>
      <c r="C14" s="25">
        <v>1240.2</v>
      </c>
    </row>
    <row r="15" spans="1:3" ht="13.5" customHeight="1" x14ac:dyDescent="0.25">
      <c r="A15" s="3" t="s">
        <v>9</v>
      </c>
      <c r="B15" s="71"/>
      <c r="C15" s="28">
        <v>533.29999999999995</v>
      </c>
    </row>
    <row r="16" spans="1:3" ht="13.5" customHeight="1" x14ac:dyDescent="0.25">
      <c r="A16" s="29"/>
      <c r="B16" s="71"/>
      <c r="C16" s="30">
        <f>SUM(C12:C15)</f>
        <v>59753.799999999996</v>
      </c>
    </row>
    <row r="17" spans="1:3" x14ac:dyDescent="0.25">
      <c r="A17" s="31"/>
      <c r="B17" s="71"/>
      <c r="C17" s="25"/>
    </row>
    <row r="18" spans="1:3" x14ac:dyDescent="0.25">
      <c r="A18" s="3" t="s">
        <v>10</v>
      </c>
      <c r="B18" s="71"/>
    </row>
    <row r="19" spans="1:3" x14ac:dyDescent="0.25">
      <c r="A19" s="3" t="s">
        <v>11</v>
      </c>
      <c r="B19" s="71"/>
      <c r="C19" s="25">
        <v>10232.6</v>
      </c>
    </row>
    <row r="20" spans="1:3" ht="15" x14ac:dyDescent="0.25">
      <c r="A20" s="3" t="s">
        <v>12</v>
      </c>
      <c r="B20" s="71"/>
      <c r="C20" s="28">
        <v>0</v>
      </c>
    </row>
    <row r="21" spans="1:3" x14ac:dyDescent="0.25">
      <c r="A21" s="3"/>
      <c r="B21" s="71"/>
      <c r="C21" s="25">
        <f>+C19+C20</f>
        <v>10232.6</v>
      </c>
    </row>
    <row r="22" spans="1:3" x14ac:dyDescent="0.25">
      <c r="A22" s="3"/>
      <c r="B22" s="71"/>
      <c r="C22" s="25"/>
    </row>
    <row r="23" spans="1:3" x14ac:dyDescent="0.25">
      <c r="A23" s="3" t="s">
        <v>13</v>
      </c>
      <c r="B23" s="71"/>
      <c r="C23" s="25">
        <f>SUM(C16-C21)</f>
        <v>49521.2</v>
      </c>
    </row>
    <row r="24" spans="1:3" x14ac:dyDescent="0.25">
      <c r="A24" s="3"/>
      <c r="B24" s="71"/>
      <c r="C24" s="25"/>
    </row>
    <row r="25" spans="1:3" x14ac:dyDescent="0.25">
      <c r="A25" s="3" t="s">
        <v>14</v>
      </c>
      <c r="B25" s="71"/>
      <c r="C25" s="25"/>
    </row>
    <row r="26" spans="1:3" ht="15" x14ac:dyDescent="0.25">
      <c r="A26" s="3" t="s">
        <v>15</v>
      </c>
      <c r="B26" s="71"/>
      <c r="C26" s="28">
        <v>29252</v>
      </c>
    </row>
    <row r="27" spans="1:3" x14ac:dyDescent="0.25">
      <c r="A27" s="3"/>
      <c r="B27" s="71"/>
      <c r="C27" s="25"/>
    </row>
    <row r="28" spans="1:3" x14ac:dyDescent="0.25">
      <c r="A28" s="3" t="s">
        <v>16</v>
      </c>
      <c r="B28" s="71"/>
      <c r="C28" s="25">
        <f>+C23-C26</f>
        <v>20269.199999999997</v>
      </c>
    </row>
    <row r="29" spans="1:3" x14ac:dyDescent="0.25">
      <c r="A29" s="3"/>
      <c r="B29" s="71"/>
      <c r="C29" s="25"/>
    </row>
    <row r="31" spans="1:3" x14ac:dyDescent="0.25">
      <c r="A31" s="3"/>
      <c r="B31" s="71"/>
      <c r="C31" s="25"/>
    </row>
    <row r="32" spans="1:3" x14ac:dyDescent="0.25">
      <c r="A32" s="3" t="s">
        <v>17</v>
      </c>
      <c r="B32" s="71"/>
      <c r="C32" s="25">
        <v>14900.6</v>
      </c>
    </row>
    <row r="33" spans="1:3" x14ac:dyDescent="0.25">
      <c r="A33" s="3" t="s">
        <v>18</v>
      </c>
      <c r="B33" s="71"/>
      <c r="C33" s="25">
        <v>-6.8</v>
      </c>
    </row>
    <row r="34" spans="1:3" x14ac:dyDescent="0.25">
      <c r="A34" s="3"/>
      <c r="B34" s="71"/>
      <c r="C34" s="25"/>
    </row>
    <row r="35" spans="1:3" x14ac:dyDescent="0.25">
      <c r="A35" s="3" t="s">
        <v>19</v>
      </c>
      <c r="B35" s="71"/>
      <c r="C35" s="25">
        <v>11349.1</v>
      </c>
    </row>
    <row r="36" spans="1:3" x14ac:dyDescent="0.25">
      <c r="A36" s="3"/>
      <c r="B36" s="71"/>
      <c r="C36" s="25"/>
    </row>
    <row r="37" spans="1:3" x14ac:dyDescent="0.25">
      <c r="A37" s="3" t="s">
        <v>20</v>
      </c>
      <c r="B37" s="71"/>
    </row>
    <row r="38" spans="1:3" x14ac:dyDescent="0.25">
      <c r="A38" s="64" t="s">
        <v>21</v>
      </c>
      <c r="B38" s="71"/>
      <c r="C38" s="25">
        <v>1638.6</v>
      </c>
    </row>
    <row r="39" spans="1:3" x14ac:dyDescent="0.25">
      <c r="A39" s="64" t="s">
        <v>22</v>
      </c>
      <c r="B39" s="71"/>
      <c r="C39" s="25">
        <v>373.1</v>
      </c>
    </row>
    <row r="40" spans="1:3" x14ac:dyDescent="0.25">
      <c r="A40" s="64" t="s">
        <v>23</v>
      </c>
      <c r="B40" s="71"/>
      <c r="C40" s="25">
        <v>7563</v>
      </c>
    </row>
    <row r="41" spans="1:3" ht="15" x14ac:dyDescent="0.25">
      <c r="A41" s="64" t="s">
        <v>24</v>
      </c>
      <c r="B41" s="71"/>
      <c r="C41" s="28">
        <v>1540.6</v>
      </c>
    </row>
    <row r="42" spans="1:3" x14ac:dyDescent="0.25">
      <c r="A42" s="3"/>
      <c r="B42" s="71"/>
      <c r="C42" s="25">
        <f>SUM(C38:C41)</f>
        <v>11115.300000000001</v>
      </c>
    </row>
    <row r="43" spans="1:3" x14ac:dyDescent="0.25">
      <c r="A43" s="3"/>
      <c r="B43" s="71"/>
      <c r="C43" s="25"/>
    </row>
    <row r="44" spans="1:3" x14ac:dyDescent="0.25">
      <c r="A44" s="3" t="s">
        <v>25</v>
      </c>
      <c r="B44" s="71"/>
      <c r="C44" s="25">
        <f>+C28+C32+C33+C35-C42</f>
        <v>35396.799999999988</v>
      </c>
    </row>
    <row r="45" spans="1:3" s="3" customFormat="1" x14ac:dyDescent="0.25">
      <c r="B45" s="71"/>
      <c r="C45" s="25"/>
    </row>
    <row r="46" spans="1:3" s="3" customFormat="1" x14ac:dyDescent="0.25">
      <c r="A46" s="3" t="s">
        <v>26</v>
      </c>
      <c r="B46" s="71"/>
      <c r="C46" s="25"/>
    </row>
    <row r="47" spans="1:3" s="3" customFormat="1" ht="15" x14ac:dyDescent="0.25">
      <c r="A47" s="3" t="s">
        <v>27</v>
      </c>
      <c r="B47" s="71"/>
      <c r="C47" s="28">
        <v>0</v>
      </c>
    </row>
    <row r="48" spans="1:3" s="3" customFormat="1" x14ac:dyDescent="0.25">
      <c r="A48" s="37"/>
      <c r="B48" s="71"/>
      <c r="C48" s="25"/>
    </row>
    <row r="49" spans="1:3" s="3" customFormat="1" ht="15" x14ac:dyDescent="0.25">
      <c r="A49" s="3" t="s">
        <v>28</v>
      </c>
      <c r="B49" s="1"/>
      <c r="C49" s="38">
        <f>+C44+C47</f>
        <v>35396.799999999988</v>
      </c>
    </row>
    <row r="50" spans="1:3" s="3" customFormat="1" x14ac:dyDescent="0.25">
      <c r="B50" s="71"/>
      <c r="C50" s="25"/>
    </row>
    <row r="51" spans="1:3" x14ac:dyDescent="0.25">
      <c r="B51" s="71"/>
      <c r="C51" s="27"/>
    </row>
    <row r="52" spans="1:3" x14ac:dyDescent="0.25">
      <c r="B52" s="71"/>
      <c r="C52" s="66"/>
    </row>
    <row r="60" spans="1:3" x14ac:dyDescent="0.25">
      <c r="B60" s="71"/>
      <c r="C60" s="39"/>
    </row>
    <row r="61" spans="1:3" x14ac:dyDescent="0.25">
      <c r="B61" s="71"/>
      <c r="C61" s="39"/>
    </row>
    <row r="62" spans="1:3" x14ac:dyDescent="0.25">
      <c r="B62" s="71"/>
      <c r="C62" s="39"/>
    </row>
    <row r="63" spans="1:3" x14ac:dyDescent="0.25">
      <c r="B63" s="71"/>
      <c r="C63" s="39"/>
    </row>
    <row r="64" spans="1:3" x14ac:dyDescent="0.25">
      <c r="B64" s="71"/>
      <c r="C64" s="39"/>
    </row>
    <row r="65" spans="1:3" x14ac:dyDescent="0.25">
      <c r="B65" s="71"/>
      <c r="C65" s="39"/>
    </row>
    <row r="66" spans="1:3" s="3" customFormat="1" x14ac:dyDescent="0.25">
      <c r="A66" s="20"/>
      <c r="B66" s="71"/>
      <c r="C66" s="39"/>
    </row>
    <row r="67" spans="1:3" x14ac:dyDescent="0.25">
      <c r="B67" s="71"/>
      <c r="C67" s="39"/>
    </row>
    <row r="68" spans="1:3" x14ac:dyDescent="0.25">
      <c r="B68" s="71"/>
      <c r="C68" s="39"/>
    </row>
    <row r="69" spans="1:3" x14ac:dyDescent="0.25">
      <c r="B69" s="71"/>
      <c r="C69" s="39"/>
    </row>
    <row r="70" spans="1:3" x14ac:dyDescent="0.25">
      <c r="B70" s="71"/>
      <c r="C70" s="39"/>
    </row>
    <row r="71" spans="1:3" x14ac:dyDescent="0.25">
      <c r="B71" s="71"/>
      <c r="C71" s="39"/>
    </row>
    <row r="72" spans="1:3" x14ac:dyDescent="0.25">
      <c r="B72" s="71"/>
      <c r="C72" s="39"/>
    </row>
    <row r="73" spans="1:3" x14ac:dyDescent="0.25">
      <c r="B73" s="71"/>
      <c r="C73" s="39"/>
    </row>
    <row r="74" spans="1:3" x14ac:dyDescent="0.25">
      <c r="B74" s="71"/>
      <c r="C74" s="39"/>
    </row>
    <row r="75" spans="1:3" x14ac:dyDescent="0.25">
      <c r="B75" s="71"/>
      <c r="C75" s="39"/>
    </row>
    <row r="76" spans="1:3" x14ac:dyDescent="0.25">
      <c r="B76" s="71"/>
      <c r="C76" s="39"/>
    </row>
    <row r="77" spans="1:3" x14ac:dyDescent="0.25">
      <c r="B77" s="71"/>
      <c r="C77" s="39"/>
    </row>
    <row r="78" spans="1:3" x14ac:dyDescent="0.25">
      <c r="B78" s="71"/>
      <c r="C78" s="39"/>
    </row>
    <row r="79" spans="1:3" x14ac:dyDescent="0.25">
      <c r="B79" s="71"/>
      <c r="C79" s="39"/>
    </row>
    <row r="80" spans="1:3" x14ac:dyDescent="0.25">
      <c r="B80" s="71"/>
      <c r="C80" s="39"/>
    </row>
    <row r="81" spans="2:3" x14ac:dyDescent="0.25">
      <c r="B81" s="71"/>
      <c r="C81" s="39"/>
    </row>
    <row r="82" spans="2:3" x14ac:dyDescent="0.25">
      <c r="B82" s="71"/>
      <c r="C82" s="39"/>
    </row>
    <row r="83" spans="2:3" x14ac:dyDescent="0.25">
      <c r="B83" s="71"/>
      <c r="C83" s="39"/>
    </row>
    <row r="84" spans="2:3" x14ac:dyDescent="0.25">
      <c r="B84" s="71"/>
      <c r="C84" s="39"/>
    </row>
    <row r="85" spans="2:3" x14ac:dyDescent="0.25">
      <c r="B85" s="71"/>
      <c r="C85" s="39"/>
    </row>
    <row r="86" spans="2:3" x14ac:dyDescent="0.25">
      <c r="B86" s="71"/>
      <c r="C86" s="39"/>
    </row>
    <row r="87" spans="2:3" x14ac:dyDescent="0.25">
      <c r="B87" s="71"/>
      <c r="C87" s="39"/>
    </row>
    <row r="88" spans="2:3" x14ac:dyDescent="0.25">
      <c r="B88" s="71"/>
      <c r="C88" s="39"/>
    </row>
    <row r="89" spans="2:3" x14ac:dyDescent="0.25">
      <c r="B89" s="71"/>
      <c r="C89" s="39"/>
    </row>
    <row r="90" spans="2:3" x14ac:dyDescent="0.25">
      <c r="B90" s="71"/>
      <c r="C90" s="39"/>
    </row>
    <row r="91" spans="2:3" x14ac:dyDescent="0.25">
      <c r="B91" s="71"/>
      <c r="C91" s="39"/>
    </row>
    <row r="92" spans="2:3" x14ac:dyDescent="0.25">
      <c r="B92" s="71"/>
      <c r="C92" s="39"/>
    </row>
    <row r="93" spans="2:3" x14ac:dyDescent="0.25">
      <c r="B93" s="71"/>
      <c r="C93" s="39"/>
    </row>
    <row r="94" spans="2:3" x14ac:dyDescent="0.25">
      <c r="B94" s="71"/>
      <c r="C94" s="39"/>
    </row>
    <row r="95" spans="2:3" x14ac:dyDescent="0.25">
      <c r="B95" s="71"/>
      <c r="C95" s="39"/>
    </row>
    <row r="96" spans="2:3" x14ac:dyDescent="0.25">
      <c r="B96" s="71"/>
      <c r="C96" s="39"/>
    </row>
    <row r="97" spans="2:3" x14ac:dyDescent="0.25">
      <c r="B97" s="71"/>
      <c r="C97" s="39"/>
    </row>
    <row r="98" spans="2:3" x14ac:dyDescent="0.25">
      <c r="B98" s="71"/>
      <c r="C98" s="39"/>
    </row>
    <row r="99" spans="2:3" x14ac:dyDescent="0.25">
      <c r="B99" s="71"/>
      <c r="C99" s="39"/>
    </row>
    <row r="100" spans="2:3" x14ac:dyDescent="0.25">
      <c r="B100" s="71"/>
      <c r="C100" s="39"/>
    </row>
    <row r="101" spans="2:3" x14ac:dyDescent="0.25">
      <c r="B101" s="71"/>
      <c r="C101" s="39"/>
    </row>
    <row r="102" spans="2:3" x14ac:dyDescent="0.25">
      <c r="B102" s="71"/>
      <c r="C102" s="39"/>
    </row>
    <row r="103" spans="2:3" x14ac:dyDescent="0.25">
      <c r="B103" s="71"/>
      <c r="C103" s="39"/>
    </row>
    <row r="104" spans="2:3" x14ac:dyDescent="0.25">
      <c r="B104" s="71"/>
      <c r="C104" s="39"/>
    </row>
    <row r="105" spans="2:3" x14ac:dyDescent="0.25">
      <c r="B105" s="71"/>
      <c r="C105" s="39"/>
    </row>
    <row r="106" spans="2:3" x14ac:dyDescent="0.25">
      <c r="B106" s="71"/>
      <c r="C106" s="39"/>
    </row>
    <row r="107" spans="2:3" x14ac:dyDescent="0.25">
      <c r="B107" s="71"/>
      <c r="C107" s="39"/>
    </row>
    <row r="108" spans="2:3" x14ac:dyDescent="0.25">
      <c r="B108" s="71"/>
      <c r="C108" s="39"/>
    </row>
    <row r="109" spans="2:3" x14ac:dyDescent="0.25">
      <c r="B109" s="71"/>
      <c r="C109" s="39"/>
    </row>
    <row r="110" spans="2:3" x14ac:dyDescent="0.25">
      <c r="B110" s="71"/>
      <c r="C110" s="39"/>
    </row>
    <row r="111" spans="2:3" x14ac:dyDescent="0.25">
      <c r="B111" s="71"/>
      <c r="C111" s="39"/>
    </row>
    <row r="112" spans="2:3" x14ac:dyDescent="0.25">
      <c r="B112" s="71"/>
      <c r="C112" s="39"/>
    </row>
    <row r="113" spans="2:3" x14ac:dyDescent="0.25">
      <c r="B113" s="71"/>
      <c r="C113" s="39"/>
    </row>
    <row r="114" spans="2:3" x14ac:dyDescent="0.25">
      <c r="B114" s="71"/>
      <c r="C114" s="39"/>
    </row>
    <row r="115" spans="2:3" x14ac:dyDescent="0.25">
      <c r="B115" s="71"/>
      <c r="C115" s="39"/>
    </row>
    <row r="116" spans="2:3" x14ac:dyDescent="0.25">
      <c r="B116" s="71"/>
      <c r="C116" s="39"/>
    </row>
    <row r="117" spans="2:3" x14ac:dyDescent="0.25">
      <c r="B117" s="71"/>
      <c r="C117" s="39"/>
    </row>
    <row r="118" spans="2:3" x14ac:dyDescent="0.25">
      <c r="B118" s="71"/>
      <c r="C118" s="39"/>
    </row>
    <row r="119" spans="2:3" x14ac:dyDescent="0.25">
      <c r="B119" s="71"/>
      <c r="C119" s="39"/>
    </row>
    <row r="120" spans="2:3" x14ac:dyDescent="0.25">
      <c r="B120" s="71"/>
      <c r="C120" s="39"/>
    </row>
    <row r="121" spans="2:3" x14ac:dyDescent="0.25">
      <c r="B121" s="71"/>
      <c r="C121" s="39"/>
    </row>
    <row r="122" spans="2:3" x14ac:dyDescent="0.25">
      <c r="B122" s="71"/>
      <c r="C122" s="39"/>
    </row>
    <row r="123" spans="2:3" x14ac:dyDescent="0.25">
      <c r="B123" s="71"/>
      <c r="C123" s="39"/>
    </row>
    <row r="124" spans="2:3" x14ac:dyDescent="0.25">
      <c r="B124" s="71"/>
      <c r="C124" s="39"/>
    </row>
    <row r="125" spans="2:3" x14ac:dyDescent="0.25">
      <c r="B125" s="71"/>
      <c r="C125" s="39"/>
    </row>
    <row r="126" spans="2:3" x14ac:dyDescent="0.25">
      <c r="B126" s="71"/>
      <c r="C126" s="39"/>
    </row>
    <row r="127" spans="2:3" x14ac:dyDescent="0.25">
      <c r="B127" s="71"/>
      <c r="C127" s="39"/>
    </row>
    <row r="128" spans="2:3" x14ac:dyDescent="0.25">
      <c r="B128" s="71"/>
      <c r="C128" s="39"/>
    </row>
    <row r="129" spans="2:3" x14ac:dyDescent="0.25">
      <c r="B129" s="71"/>
      <c r="C129" s="39"/>
    </row>
    <row r="130" spans="2:3" x14ac:dyDescent="0.25">
      <c r="B130" s="71"/>
      <c r="C130" s="39"/>
    </row>
    <row r="131" spans="2:3" x14ac:dyDescent="0.25">
      <c r="B131" s="71"/>
      <c r="C131" s="39"/>
    </row>
    <row r="132" spans="2:3" x14ac:dyDescent="0.25">
      <c r="B132" s="71"/>
      <c r="C132" s="39"/>
    </row>
    <row r="133" spans="2:3" x14ac:dyDescent="0.25">
      <c r="B133" s="71"/>
      <c r="C133" s="39"/>
    </row>
    <row r="134" spans="2:3" x14ac:dyDescent="0.25">
      <c r="B134" s="71"/>
      <c r="C134" s="39"/>
    </row>
    <row r="135" spans="2:3" x14ac:dyDescent="0.25">
      <c r="B135" s="71"/>
      <c r="C135" s="39"/>
    </row>
    <row r="136" spans="2:3" x14ac:dyDescent="0.25">
      <c r="B136" s="71"/>
      <c r="C136" s="39"/>
    </row>
    <row r="137" spans="2:3" x14ac:dyDescent="0.25">
      <c r="B137" s="71"/>
      <c r="C137" s="39"/>
    </row>
    <row r="138" spans="2:3" x14ac:dyDescent="0.25">
      <c r="B138" s="71"/>
      <c r="C138" s="39"/>
    </row>
    <row r="139" spans="2:3" x14ac:dyDescent="0.25">
      <c r="B139" s="71"/>
      <c r="C139" s="39"/>
    </row>
    <row r="140" spans="2:3" x14ac:dyDescent="0.25">
      <c r="B140" s="71"/>
      <c r="C140" s="39"/>
    </row>
    <row r="141" spans="2:3" x14ac:dyDescent="0.25">
      <c r="B141" s="71"/>
      <c r="C141" s="39"/>
    </row>
    <row r="142" spans="2:3" x14ac:dyDescent="0.25">
      <c r="B142" s="71"/>
      <c r="C142" s="39"/>
    </row>
    <row r="143" spans="2:3" x14ac:dyDescent="0.25">
      <c r="B143" s="71"/>
      <c r="C143" s="39"/>
    </row>
    <row r="144" spans="2:3" x14ac:dyDescent="0.25">
      <c r="B144" s="71"/>
      <c r="C144" s="39"/>
    </row>
  </sheetData>
  <pageMargins left="0.7" right="0.7" top="0.75" bottom="0.75" header="0.3" footer="0.3"/>
  <pageSetup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6"/>
  <sheetViews>
    <sheetView workbookViewId="0">
      <selection activeCell="B4" sqref="B4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0" width="9.140625" style="20"/>
    <col min="11" max="11" width="17.5703125" style="20" bestFit="1" customWidth="1"/>
    <col min="12" max="16384" width="8" style="20"/>
  </cols>
  <sheetData>
    <row r="1" spans="1:9" s="19" customFormat="1" ht="15.75" x14ac:dyDescent="0.25">
      <c r="A1" s="17" t="s">
        <v>29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30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4" t="s">
        <v>97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5" t="s">
        <v>4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0" t="s">
        <v>31</v>
      </c>
      <c r="C9" s="90"/>
      <c r="D9" s="90"/>
      <c r="G9" s="90" t="s">
        <v>31</v>
      </c>
      <c r="H9" s="90"/>
      <c r="I9" s="90"/>
    </row>
    <row r="10" spans="1:9" s="17" customFormat="1" ht="25.5" x14ac:dyDescent="0.25">
      <c r="A10" s="40" t="s">
        <v>32</v>
      </c>
      <c r="B10" s="13" t="s">
        <v>82</v>
      </c>
      <c r="C10" s="13" t="s">
        <v>80</v>
      </c>
      <c r="D10" s="13" t="s">
        <v>35</v>
      </c>
      <c r="F10" s="40" t="s">
        <v>36</v>
      </c>
      <c r="G10" s="13" t="s">
        <v>82</v>
      </c>
      <c r="H10" s="13" t="s">
        <v>80</v>
      </c>
      <c r="I10" s="13" t="s">
        <v>35</v>
      </c>
    </row>
    <row r="11" spans="1:9" x14ac:dyDescent="0.25">
      <c r="D11" s="25"/>
    </row>
    <row r="12" spans="1:9" x14ac:dyDescent="0.25">
      <c r="A12" s="3" t="s">
        <v>37</v>
      </c>
      <c r="B12" s="30">
        <v>347815.4</v>
      </c>
      <c r="C12" s="30">
        <v>358161.6</v>
      </c>
      <c r="D12" s="30">
        <f>+B12-C12</f>
        <v>-10346.199999999953</v>
      </c>
      <c r="F12" s="3"/>
      <c r="G12" s="41"/>
      <c r="H12" s="41"/>
    </row>
    <row r="13" spans="1:9" x14ac:dyDescent="0.25">
      <c r="A13" s="3"/>
      <c r="B13" s="25"/>
      <c r="C13" s="25"/>
      <c r="D13" s="25"/>
      <c r="F13" s="3" t="s">
        <v>38</v>
      </c>
      <c r="G13" s="41"/>
      <c r="H13" s="42"/>
      <c r="I13" s="41"/>
    </row>
    <row r="14" spans="1:9" x14ac:dyDescent="0.25">
      <c r="A14" s="3" t="s">
        <v>39</v>
      </c>
      <c r="B14" s="43">
        <f>SUM(B16:B19)</f>
        <v>415461.5</v>
      </c>
      <c r="C14" s="43">
        <f>SUM(C16:C19)</f>
        <v>408764.30000000005</v>
      </c>
      <c r="D14" s="43">
        <f>+B14-C14</f>
        <v>6697.1999999999534</v>
      </c>
      <c r="F14" s="3" t="s">
        <v>40</v>
      </c>
      <c r="G14" s="30">
        <v>1535521.6</v>
      </c>
      <c r="H14" s="30">
        <v>1524886.4</v>
      </c>
      <c r="I14" s="57">
        <f>+G14-H14</f>
        <v>10635.200000000186</v>
      </c>
    </row>
    <row r="15" spans="1:9" x14ac:dyDescent="0.25">
      <c r="A15" s="3"/>
      <c r="B15" s="43"/>
      <c r="C15" s="43"/>
      <c r="D15" s="25"/>
      <c r="E15" s="39"/>
      <c r="G15" s="25"/>
      <c r="H15" s="25"/>
      <c r="I15" s="25"/>
    </row>
    <row r="16" spans="1:9" x14ac:dyDescent="0.25">
      <c r="A16" s="3" t="s">
        <v>41</v>
      </c>
      <c r="B16" s="25">
        <v>139182.9</v>
      </c>
      <c r="C16" s="25">
        <v>138725.9</v>
      </c>
      <c r="D16" s="25">
        <f t="shared" ref="D16:D19" si="0">+B16-C16</f>
        <v>457</v>
      </c>
      <c r="E16" s="39"/>
      <c r="F16" s="3" t="s">
        <v>42</v>
      </c>
      <c r="G16" s="25">
        <v>29885.3</v>
      </c>
      <c r="H16" s="25">
        <v>29731.1</v>
      </c>
      <c r="I16" s="58">
        <f>+G16-H16</f>
        <v>154.20000000000073</v>
      </c>
    </row>
    <row r="17" spans="1:9" x14ac:dyDescent="0.25">
      <c r="A17" s="3" t="s">
        <v>43</v>
      </c>
      <c r="B17" s="25">
        <v>276278.59999999998</v>
      </c>
      <c r="C17" s="25">
        <v>270038.40000000002</v>
      </c>
      <c r="D17" s="25">
        <f t="shared" si="0"/>
        <v>6240.1999999999534</v>
      </c>
      <c r="E17" s="39"/>
      <c r="G17" s="25"/>
      <c r="H17" s="25"/>
      <c r="I17" s="25"/>
    </row>
    <row r="18" spans="1:9" x14ac:dyDescent="0.25">
      <c r="A18" s="3" t="s">
        <v>44</v>
      </c>
      <c r="B18" s="25">
        <v>1483</v>
      </c>
      <c r="C18" s="25">
        <v>1483</v>
      </c>
      <c r="D18" s="25">
        <f t="shared" si="0"/>
        <v>0</v>
      </c>
      <c r="E18" s="39"/>
      <c r="F18" s="3" t="s">
        <v>45</v>
      </c>
      <c r="G18" s="42">
        <v>2764.4</v>
      </c>
      <c r="H18" s="42">
        <v>2498.6</v>
      </c>
      <c r="I18" s="58">
        <f>+G18-H18</f>
        <v>265.80000000000018</v>
      </c>
    </row>
    <row r="19" spans="1:9" ht="15" x14ac:dyDescent="0.25">
      <c r="A19" s="3" t="s">
        <v>46</v>
      </c>
      <c r="B19" s="28">
        <v>-1483</v>
      </c>
      <c r="C19" s="28">
        <v>-1483</v>
      </c>
      <c r="D19" s="28">
        <f t="shared" si="0"/>
        <v>0</v>
      </c>
      <c r="E19" s="45"/>
      <c r="F19" s="3"/>
      <c r="G19" s="25"/>
      <c r="H19" s="25"/>
      <c r="I19" s="25"/>
    </row>
    <row r="20" spans="1:9" x14ac:dyDescent="0.25">
      <c r="A20" s="3"/>
      <c r="B20" s="43"/>
      <c r="C20" s="43"/>
      <c r="D20" s="46"/>
      <c r="E20" s="39"/>
      <c r="G20" s="25"/>
      <c r="H20" s="25"/>
      <c r="I20" s="25"/>
    </row>
    <row r="21" spans="1:9" ht="27.75" customHeight="1" x14ac:dyDescent="0.25">
      <c r="A21" s="3" t="s">
        <v>47</v>
      </c>
      <c r="B21" s="25">
        <f>+B23+B25</f>
        <v>5253139.5</v>
      </c>
      <c r="C21" s="25">
        <f>+C23+C25</f>
        <v>5171223.9000000004</v>
      </c>
      <c r="D21" s="25">
        <f>+B21-C21</f>
        <v>81915.599999999627</v>
      </c>
      <c r="F21" s="47" t="s">
        <v>48</v>
      </c>
      <c r="G21" s="42">
        <v>1411</v>
      </c>
      <c r="H21" s="42">
        <v>1411</v>
      </c>
      <c r="I21" s="58">
        <f>+G21-H21</f>
        <v>0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7" t="s">
        <v>49</v>
      </c>
      <c r="B23" s="25">
        <v>6447054.5999999996</v>
      </c>
      <c r="C23" s="25">
        <v>6336029.4000000004</v>
      </c>
      <c r="D23" s="25">
        <f>+B23-C23</f>
        <v>111025.19999999925</v>
      </c>
      <c r="F23" s="3" t="s">
        <v>50</v>
      </c>
      <c r="G23" s="25">
        <v>806239.3</v>
      </c>
      <c r="H23" s="25">
        <v>821086.8408598</v>
      </c>
      <c r="I23" s="58">
        <f>+G23-H23</f>
        <v>-14847.540859799949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51</v>
      </c>
      <c r="B25" s="25">
        <v>-1193915.1000000001</v>
      </c>
      <c r="C25" s="25">
        <v>-1164805.5</v>
      </c>
      <c r="D25" s="25">
        <f>+B25-C25</f>
        <v>-29109.600000000093</v>
      </c>
      <c r="F25" s="3" t="s">
        <v>52</v>
      </c>
      <c r="G25" s="16">
        <v>1449.3</v>
      </c>
      <c r="H25" s="16">
        <v>1456.9</v>
      </c>
      <c r="I25" s="59">
        <f>+G25-H25</f>
        <v>-7.6000000000001364</v>
      </c>
    </row>
    <row r="26" spans="1:9" x14ac:dyDescent="0.25">
      <c r="A26" s="3"/>
      <c r="B26" s="25"/>
      <c r="C26" s="25"/>
      <c r="D26" s="25"/>
      <c r="E26" s="39"/>
      <c r="G26" s="48"/>
      <c r="H26" s="48"/>
      <c r="I26" s="25"/>
    </row>
    <row r="27" spans="1:9" ht="15" x14ac:dyDescent="0.25">
      <c r="A27" s="3" t="s">
        <v>53</v>
      </c>
      <c r="B27" s="49">
        <v>85312.1</v>
      </c>
      <c r="C27" s="49">
        <v>131482.5</v>
      </c>
      <c r="D27" s="25">
        <f>+B27-C27</f>
        <v>-46170.399999999994</v>
      </c>
      <c r="E27" s="39"/>
      <c r="F27" s="3" t="s">
        <v>54</v>
      </c>
      <c r="G27" s="16">
        <f>SUM(G14:G26)</f>
        <v>2377270.9</v>
      </c>
      <c r="H27" s="16">
        <f>SUM(H14:H26)</f>
        <v>2381070.8408598001</v>
      </c>
      <c r="I27" s="16">
        <f>+G27-H27</f>
        <v>-3799.9408598002046</v>
      </c>
    </row>
    <row r="28" spans="1:9" x14ac:dyDescent="0.25">
      <c r="A28" s="3"/>
      <c r="B28" s="25"/>
      <c r="C28" s="25"/>
      <c r="D28" s="49"/>
      <c r="E28" s="39"/>
      <c r="G28" s="50"/>
      <c r="H28" s="50"/>
      <c r="I28" s="51"/>
    </row>
    <row r="29" spans="1:9" x14ac:dyDescent="0.25">
      <c r="A29" s="3"/>
      <c r="B29" s="49"/>
      <c r="C29" s="49"/>
      <c r="D29" s="49"/>
      <c r="E29" s="39"/>
      <c r="F29" s="40" t="s">
        <v>55</v>
      </c>
      <c r="G29" s="39"/>
      <c r="H29" s="39"/>
      <c r="I29" s="39"/>
    </row>
    <row r="30" spans="1:9" x14ac:dyDescent="0.25">
      <c r="A30" s="3" t="s">
        <v>56</v>
      </c>
      <c r="B30" s="49">
        <v>30067</v>
      </c>
      <c r="C30" s="49">
        <v>30171.200000000001</v>
      </c>
      <c r="D30" s="25">
        <f>+B30-C30</f>
        <v>-104.20000000000073</v>
      </c>
      <c r="E30" s="39"/>
      <c r="F30" s="3" t="s">
        <v>57</v>
      </c>
      <c r="G30" s="42">
        <v>1857951.6</v>
      </c>
      <c r="H30" s="42">
        <v>1857951.6</v>
      </c>
      <c r="I30" s="60">
        <f t="shared" ref="I30:I35" si="1">+G30-H30</f>
        <v>0</v>
      </c>
    </row>
    <row r="31" spans="1:9" x14ac:dyDescent="0.25">
      <c r="A31" s="3"/>
      <c r="B31" s="49"/>
      <c r="C31" s="49"/>
      <c r="D31" s="49"/>
      <c r="E31" s="39"/>
      <c r="F31" s="3" t="s">
        <v>58</v>
      </c>
      <c r="G31" s="42">
        <v>1096611.1000000001</v>
      </c>
      <c r="H31" s="42">
        <v>1096611.1000000001</v>
      </c>
      <c r="I31" s="60">
        <f t="shared" si="1"/>
        <v>0</v>
      </c>
    </row>
    <row r="32" spans="1:9" x14ac:dyDescent="0.25">
      <c r="A32" s="3" t="s">
        <v>59</v>
      </c>
      <c r="B32" s="15">
        <v>0</v>
      </c>
      <c r="C32" s="15">
        <v>0</v>
      </c>
      <c r="D32" s="25">
        <f>+B32-C32</f>
        <v>0</v>
      </c>
      <c r="E32" s="39"/>
      <c r="F32" s="3" t="s">
        <v>60</v>
      </c>
      <c r="G32" s="42">
        <v>113389.2</v>
      </c>
      <c r="H32" s="42">
        <v>113389.2</v>
      </c>
      <c r="I32" s="60">
        <f t="shared" si="1"/>
        <v>0</v>
      </c>
    </row>
    <row r="33" spans="1:11" x14ac:dyDescent="0.25">
      <c r="A33" s="3"/>
      <c r="B33" s="49"/>
      <c r="C33" s="49"/>
      <c r="D33" s="49"/>
      <c r="E33" s="39"/>
      <c r="F33" s="3" t="s">
        <v>61</v>
      </c>
      <c r="G33" s="42">
        <v>6636.5</v>
      </c>
      <c r="H33" s="42">
        <v>6636.5</v>
      </c>
      <c r="I33" s="61">
        <f t="shared" si="1"/>
        <v>0</v>
      </c>
    </row>
    <row r="34" spans="1:11" x14ac:dyDescent="0.25">
      <c r="A34" s="3" t="s">
        <v>62</v>
      </c>
      <c r="B34" s="49">
        <v>5621.9</v>
      </c>
      <c r="C34" s="49">
        <v>5890.6</v>
      </c>
      <c r="D34" s="25">
        <f>+B34-C34</f>
        <v>-268.70000000000073</v>
      </c>
      <c r="E34" s="39"/>
      <c r="F34" s="3" t="s">
        <v>63</v>
      </c>
      <c r="G34" s="42">
        <v>586690.4</v>
      </c>
      <c r="H34" s="42">
        <v>586690.4</v>
      </c>
      <c r="I34" s="60">
        <f t="shared" si="1"/>
        <v>0</v>
      </c>
    </row>
    <row r="35" spans="1:11" ht="15" x14ac:dyDescent="0.25">
      <c r="A35" s="3"/>
      <c r="B35" s="49"/>
      <c r="C35" s="49"/>
      <c r="D35" s="49"/>
      <c r="E35" s="39"/>
      <c r="F35" s="3" t="s">
        <v>64</v>
      </c>
      <c r="G35" s="16">
        <v>99776.5</v>
      </c>
      <c r="H35" s="16">
        <v>64379.7</v>
      </c>
      <c r="I35" s="59">
        <f t="shared" si="1"/>
        <v>35396.800000000003</v>
      </c>
    </row>
    <row r="36" spans="1:11" ht="15" x14ac:dyDescent="0.25">
      <c r="A36" s="3" t="s">
        <v>65</v>
      </c>
      <c r="B36" s="52">
        <v>908.8</v>
      </c>
      <c r="C36" s="52">
        <v>1035.2</v>
      </c>
      <c r="D36" s="52">
        <f>+B36-C36</f>
        <v>-126.40000000000009</v>
      </c>
      <c r="E36" s="39"/>
    </row>
    <row r="37" spans="1:11" x14ac:dyDescent="0.25">
      <c r="A37" s="3"/>
      <c r="B37" s="49"/>
      <c r="C37" s="49"/>
      <c r="D37" s="49"/>
      <c r="E37" s="39"/>
      <c r="G37" s="48"/>
    </row>
    <row r="38" spans="1:11" ht="15" x14ac:dyDescent="0.25">
      <c r="A38" s="3"/>
      <c r="B38" s="49"/>
      <c r="C38" s="49"/>
      <c r="D38" s="49"/>
      <c r="E38" s="39"/>
      <c r="F38" s="3" t="s">
        <v>66</v>
      </c>
      <c r="G38" s="16">
        <f>SUM(G30:G37)</f>
        <v>3761055.3000000003</v>
      </c>
      <c r="H38" s="16">
        <f>SUM(H30:H37)</f>
        <v>3725658.5000000005</v>
      </c>
      <c r="I38" s="16">
        <f>+G38-H38</f>
        <v>35396.799999999814</v>
      </c>
    </row>
    <row r="39" spans="1:11" x14ac:dyDescent="0.25">
      <c r="A39" s="3"/>
      <c r="B39" s="49"/>
      <c r="C39" s="49"/>
      <c r="D39" s="49"/>
      <c r="E39" s="39"/>
      <c r="F39" s="3"/>
      <c r="G39" s="42"/>
      <c r="H39" s="42"/>
      <c r="I39" s="42">
        <f>+G39-H39</f>
        <v>0</v>
      </c>
    </row>
    <row r="40" spans="1:11" ht="15" x14ac:dyDescent="0.25">
      <c r="A40" s="3" t="s">
        <v>67</v>
      </c>
      <c r="B40" s="38">
        <f>+B36+B34+B32+B30+B27+B21+B14+B12</f>
        <v>6138326.2000000002</v>
      </c>
      <c r="C40" s="38">
        <f>+C36+C34+C32+C30+C27+C21+C14+C12</f>
        <v>6106729.2999999998</v>
      </c>
      <c r="D40" s="38">
        <f>+B40-C40</f>
        <v>31596.900000000373</v>
      </c>
      <c r="E40" s="39"/>
      <c r="F40" s="3"/>
      <c r="G40" s="38">
        <f>+G27+G38</f>
        <v>6138326.2000000002</v>
      </c>
      <c r="H40" s="38">
        <f>+H27+H38</f>
        <v>6106729.3408598006</v>
      </c>
      <c r="I40" s="38">
        <f>+G40-H40</f>
        <v>31596.859140199609</v>
      </c>
    </row>
    <row r="41" spans="1:11" x14ac:dyDescent="0.25">
      <c r="C41" s="33"/>
      <c r="D41" s="33"/>
      <c r="E41" s="39"/>
      <c r="G41" s="66"/>
    </row>
    <row r="42" spans="1:11" x14ac:dyDescent="0.25">
      <c r="B42" s="53"/>
    </row>
    <row r="43" spans="1:11" x14ac:dyDescent="0.25">
      <c r="B43" s="53"/>
    </row>
    <row r="46" spans="1:11" x14ac:dyDescent="0.25">
      <c r="K46" s="62"/>
    </row>
  </sheetData>
  <mergeCells count="2">
    <mergeCell ref="B9:D9"/>
    <mergeCell ref="G9:I9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44"/>
  <sheetViews>
    <sheetView topLeftCell="A22" workbookViewId="0">
      <selection activeCell="C36" sqref="C36"/>
    </sheetView>
  </sheetViews>
  <sheetFormatPr baseColWidth="10" defaultColWidth="8" defaultRowHeight="12.75" x14ac:dyDescent="0.25"/>
  <cols>
    <col min="1" max="1" width="87" style="20" customWidth="1"/>
    <col min="2" max="2" width="6.7109375" style="72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83</v>
      </c>
      <c r="B5" s="21"/>
      <c r="C5" s="21"/>
    </row>
    <row r="6" spans="1:3" s="21" customFormat="1" ht="14.25" x14ac:dyDescent="0.25">
      <c r="A6" s="23" t="s">
        <v>4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44075</v>
      </c>
    </row>
    <row r="11" spans="1:3" x14ac:dyDescent="0.25">
      <c r="A11" s="20" t="s">
        <v>5</v>
      </c>
    </row>
    <row r="12" spans="1:3" x14ac:dyDescent="0.25">
      <c r="A12" s="3" t="s">
        <v>6</v>
      </c>
      <c r="C12" s="25">
        <v>58118.7</v>
      </c>
    </row>
    <row r="13" spans="1:3" x14ac:dyDescent="0.25">
      <c r="A13" s="3" t="s">
        <v>7</v>
      </c>
      <c r="C13" s="25">
        <v>392.6</v>
      </c>
    </row>
    <row r="14" spans="1:3" x14ac:dyDescent="0.25">
      <c r="A14" s="3" t="s">
        <v>8</v>
      </c>
      <c r="C14" s="25">
        <v>1210.0999999999999</v>
      </c>
    </row>
    <row r="15" spans="1:3" ht="13.5" customHeight="1" x14ac:dyDescent="0.25">
      <c r="A15" s="3" t="s">
        <v>9</v>
      </c>
      <c r="C15" s="28">
        <v>388</v>
      </c>
    </row>
    <row r="16" spans="1:3" ht="13.5" customHeight="1" x14ac:dyDescent="0.25">
      <c r="A16" s="29"/>
      <c r="C16" s="30">
        <f>SUM(C12:C15)</f>
        <v>60109.399999999994</v>
      </c>
    </row>
    <row r="17" spans="1:5" x14ac:dyDescent="0.25">
      <c r="A17" s="31"/>
      <c r="C17" s="25"/>
    </row>
    <row r="18" spans="1:5" x14ac:dyDescent="0.25">
      <c r="A18" s="3" t="s">
        <v>10</v>
      </c>
    </row>
    <row r="19" spans="1:5" x14ac:dyDescent="0.25">
      <c r="A19" s="3" t="s">
        <v>11</v>
      </c>
      <c r="C19" s="25">
        <v>9999.6</v>
      </c>
    </row>
    <row r="20" spans="1:5" ht="15" x14ac:dyDescent="0.25">
      <c r="A20" s="3" t="s">
        <v>12</v>
      </c>
      <c r="C20" s="28">
        <v>0</v>
      </c>
    </row>
    <row r="21" spans="1:5" x14ac:dyDescent="0.25">
      <c r="A21" s="3"/>
      <c r="C21" s="25">
        <f>+C19+C20</f>
        <v>9999.6</v>
      </c>
    </row>
    <row r="22" spans="1:5" x14ac:dyDescent="0.25">
      <c r="A22" s="3"/>
      <c r="C22" s="25"/>
    </row>
    <row r="23" spans="1:5" x14ac:dyDescent="0.25">
      <c r="A23" s="3" t="s">
        <v>13</v>
      </c>
      <c r="C23" s="25">
        <f>SUM(C16-C21)</f>
        <v>50109.799999999996</v>
      </c>
    </row>
    <row r="24" spans="1:5" x14ac:dyDescent="0.25">
      <c r="A24" s="3"/>
      <c r="C24" s="25"/>
    </row>
    <row r="25" spans="1:5" x14ac:dyDescent="0.25">
      <c r="A25" s="3" t="s">
        <v>14</v>
      </c>
      <c r="C25" s="25"/>
    </row>
    <row r="26" spans="1:5" ht="15" x14ac:dyDescent="0.25">
      <c r="A26" s="3" t="s">
        <v>15</v>
      </c>
      <c r="C26" s="28">
        <v>-3541.2</v>
      </c>
      <c r="E26" s="78"/>
    </row>
    <row r="27" spans="1:5" x14ac:dyDescent="0.25">
      <c r="A27" s="3"/>
      <c r="C27" s="25"/>
      <c r="E27" s="78"/>
    </row>
    <row r="28" spans="1:5" x14ac:dyDescent="0.25">
      <c r="A28" s="3" t="s">
        <v>16</v>
      </c>
      <c r="C28" s="25">
        <f>+C23-C26</f>
        <v>53650.999999999993</v>
      </c>
      <c r="E28" s="78"/>
    </row>
    <row r="29" spans="1:5" x14ac:dyDescent="0.25">
      <c r="A29" s="3"/>
      <c r="C29" s="25"/>
      <c r="E29" s="78"/>
    </row>
    <row r="30" spans="1:5" x14ac:dyDescent="0.25">
      <c r="E30" s="78"/>
    </row>
    <row r="31" spans="1:5" x14ac:dyDescent="0.25">
      <c r="A31" s="3"/>
      <c r="C31" s="25"/>
      <c r="E31" s="78"/>
    </row>
    <row r="32" spans="1:5" x14ac:dyDescent="0.25">
      <c r="A32" s="3" t="s">
        <v>17</v>
      </c>
      <c r="C32" s="25">
        <v>6900</v>
      </c>
      <c r="E32" s="78"/>
    </row>
    <row r="33" spans="1:5" x14ac:dyDescent="0.25">
      <c r="A33" s="3" t="s">
        <v>18</v>
      </c>
      <c r="C33" s="25">
        <v>26.2</v>
      </c>
      <c r="E33" s="78"/>
    </row>
    <row r="34" spans="1:5" x14ac:dyDescent="0.25">
      <c r="A34" s="3"/>
      <c r="C34" s="25"/>
      <c r="E34" s="78"/>
    </row>
    <row r="35" spans="1:5" x14ac:dyDescent="0.25">
      <c r="A35" s="3" t="s">
        <v>19</v>
      </c>
      <c r="C35" s="25">
        <v>9292.7000000000007</v>
      </c>
      <c r="E35" s="78"/>
    </row>
    <row r="36" spans="1:5" x14ac:dyDescent="0.25">
      <c r="A36" s="3"/>
      <c r="C36" s="25"/>
    </row>
    <row r="37" spans="1:5" x14ac:dyDescent="0.25">
      <c r="A37" s="3" t="s">
        <v>20</v>
      </c>
    </row>
    <row r="38" spans="1:5" x14ac:dyDescent="0.25">
      <c r="A38" s="64" t="s">
        <v>21</v>
      </c>
      <c r="C38" s="25">
        <v>1641</v>
      </c>
    </row>
    <row r="39" spans="1:5" x14ac:dyDescent="0.25">
      <c r="A39" s="64" t="s">
        <v>22</v>
      </c>
      <c r="C39" s="25">
        <v>373.1</v>
      </c>
    </row>
    <row r="40" spans="1:5" x14ac:dyDescent="0.25">
      <c r="A40" s="64" t="s">
        <v>23</v>
      </c>
      <c r="C40" s="25">
        <v>22041.4</v>
      </c>
    </row>
    <row r="41" spans="1:5" ht="15" x14ac:dyDescent="0.25">
      <c r="A41" s="64" t="s">
        <v>24</v>
      </c>
      <c r="C41" s="28">
        <v>1440.8</v>
      </c>
    </row>
    <row r="42" spans="1:5" x14ac:dyDescent="0.25">
      <c r="A42" s="3"/>
      <c r="C42" s="25">
        <f>SUM(C38:C41)</f>
        <v>25496.3</v>
      </c>
    </row>
    <row r="43" spans="1:5" x14ac:dyDescent="0.25">
      <c r="A43" s="3"/>
      <c r="C43" s="25"/>
    </row>
    <row r="44" spans="1:5" x14ac:dyDescent="0.25">
      <c r="A44" s="3" t="s">
        <v>25</v>
      </c>
      <c r="C44" s="25">
        <f>+C28+C32+C33+C35-C42</f>
        <v>44373.599999999991</v>
      </c>
    </row>
    <row r="45" spans="1:5" s="3" customFormat="1" x14ac:dyDescent="0.25">
      <c r="B45" s="72"/>
      <c r="C45" s="25"/>
    </row>
    <row r="46" spans="1:5" s="3" customFormat="1" x14ac:dyDescent="0.25">
      <c r="A46" s="3" t="s">
        <v>26</v>
      </c>
      <c r="B46" s="72"/>
      <c r="C46" s="25"/>
    </row>
    <row r="47" spans="1:5" s="3" customFormat="1" ht="15" x14ac:dyDescent="0.25">
      <c r="A47" s="3" t="s">
        <v>27</v>
      </c>
      <c r="B47" s="72"/>
      <c r="C47" s="28">
        <v>0</v>
      </c>
    </row>
    <row r="48" spans="1:5" s="3" customFormat="1" x14ac:dyDescent="0.25">
      <c r="A48" s="37"/>
      <c r="B48" s="72"/>
      <c r="C48" s="25"/>
    </row>
    <row r="49" spans="1:3" s="3" customFormat="1" ht="15" x14ac:dyDescent="0.25">
      <c r="A49" s="3" t="s">
        <v>28</v>
      </c>
      <c r="B49" s="1"/>
      <c r="C49" s="38">
        <f>+C44+C47</f>
        <v>44373.599999999991</v>
      </c>
    </row>
    <row r="50" spans="1:3" s="3" customFormat="1" x14ac:dyDescent="0.25">
      <c r="B50" s="72"/>
      <c r="C50" s="25"/>
    </row>
    <row r="51" spans="1:3" x14ac:dyDescent="0.25">
      <c r="C51" s="27"/>
    </row>
    <row r="52" spans="1:3" x14ac:dyDescent="0.25">
      <c r="C52" s="66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72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46"/>
  <sheetViews>
    <sheetView topLeftCell="B1" workbookViewId="0">
      <selection activeCell="B4" sqref="B4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0" width="8" style="20"/>
    <col min="11" max="11" width="17.5703125" style="20" bestFit="1" customWidth="1"/>
    <col min="12" max="16384" width="8" style="20"/>
  </cols>
  <sheetData>
    <row r="1" spans="1:9" s="19" customFormat="1" ht="15.75" x14ac:dyDescent="0.25">
      <c r="A1" s="17" t="s">
        <v>29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30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4" t="s">
        <v>98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5" t="s">
        <v>4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0" t="s">
        <v>31</v>
      </c>
      <c r="C9" s="90"/>
      <c r="D9" s="90"/>
      <c r="G9" s="90" t="s">
        <v>31</v>
      </c>
      <c r="H9" s="90"/>
      <c r="I9" s="90"/>
    </row>
    <row r="10" spans="1:9" s="17" customFormat="1" ht="25.5" x14ac:dyDescent="0.25">
      <c r="A10" s="40" t="s">
        <v>32</v>
      </c>
      <c r="B10" s="13" t="s">
        <v>84</v>
      </c>
      <c r="C10" s="13" t="s">
        <v>82</v>
      </c>
      <c r="D10" s="13" t="s">
        <v>35</v>
      </c>
      <c r="F10" s="40" t="s">
        <v>36</v>
      </c>
      <c r="G10" s="13" t="s">
        <v>84</v>
      </c>
      <c r="H10" s="13" t="s">
        <v>82</v>
      </c>
      <c r="I10" s="13" t="s">
        <v>35</v>
      </c>
    </row>
    <row r="11" spans="1:9" x14ac:dyDescent="0.25">
      <c r="D11" s="25"/>
    </row>
    <row r="12" spans="1:9" x14ac:dyDescent="0.25">
      <c r="A12" s="3" t="s">
        <v>37</v>
      </c>
      <c r="B12" s="30">
        <v>293367.3</v>
      </c>
      <c r="C12" s="30">
        <v>347815.4</v>
      </c>
      <c r="D12" s="30">
        <f>+B12-C12</f>
        <v>-54448.100000000035</v>
      </c>
      <c r="F12" s="3"/>
      <c r="G12" s="41"/>
      <c r="H12" s="41"/>
    </row>
    <row r="13" spans="1:9" x14ac:dyDescent="0.25">
      <c r="A13" s="3"/>
      <c r="B13" s="25"/>
      <c r="C13" s="25"/>
      <c r="D13" s="25"/>
      <c r="F13" s="3" t="s">
        <v>38</v>
      </c>
      <c r="G13" s="41"/>
      <c r="H13" s="42"/>
      <c r="I13" s="41"/>
    </row>
    <row r="14" spans="1:9" x14ac:dyDescent="0.25">
      <c r="A14" s="3" t="s">
        <v>39</v>
      </c>
      <c r="B14" s="43">
        <f>SUM(B16:B19)</f>
        <v>416266.6</v>
      </c>
      <c r="C14" s="43">
        <f>SUM(C16:C19)</f>
        <v>415461.5</v>
      </c>
      <c r="D14" s="43">
        <f>+B14-C14</f>
        <v>805.09999999997672</v>
      </c>
      <c r="F14" s="3" t="s">
        <v>40</v>
      </c>
      <c r="G14" s="30">
        <v>1567800.6</v>
      </c>
      <c r="H14" s="30">
        <v>1535521.6</v>
      </c>
      <c r="I14" s="57">
        <f>+G14-H14</f>
        <v>32279</v>
      </c>
    </row>
    <row r="15" spans="1:9" x14ac:dyDescent="0.25">
      <c r="A15" s="3"/>
      <c r="B15" s="43"/>
      <c r="C15" s="43"/>
      <c r="D15" s="25"/>
      <c r="E15" s="39"/>
      <c r="G15" s="25"/>
      <c r="H15" s="25"/>
      <c r="I15" s="25"/>
    </row>
    <row r="16" spans="1:9" x14ac:dyDescent="0.25">
      <c r="A16" s="3" t="s">
        <v>41</v>
      </c>
      <c r="B16" s="25">
        <v>138912.4</v>
      </c>
      <c r="C16" s="25">
        <v>139182.9</v>
      </c>
      <c r="D16" s="25">
        <f t="shared" ref="D16:D19" si="0">+B16-C16</f>
        <v>-270.5</v>
      </c>
      <c r="E16" s="39"/>
      <c r="F16" s="3" t="s">
        <v>42</v>
      </c>
      <c r="G16" s="25">
        <v>30030.6</v>
      </c>
      <c r="H16" s="25">
        <v>29885.3</v>
      </c>
      <c r="I16" s="58">
        <f>+G16-H16</f>
        <v>145.29999999999927</v>
      </c>
    </row>
    <row r="17" spans="1:9" x14ac:dyDescent="0.25">
      <c r="A17" s="3" t="s">
        <v>43</v>
      </c>
      <c r="B17" s="25">
        <v>277354.2</v>
      </c>
      <c r="C17" s="25">
        <v>276278.59999999998</v>
      </c>
      <c r="D17" s="25">
        <f t="shared" si="0"/>
        <v>1075.6000000000349</v>
      </c>
      <c r="E17" s="39"/>
      <c r="G17" s="25"/>
      <c r="H17" s="25"/>
      <c r="I17" s="25"/>
    </row>
    <row r="18" spans="1:9" x14ac:dyDescent="0.25">
      <c r="A18" s="3" t="s">
        <v>44</v>
      </c>
      <c r="B18" s="25">
        <v>1228.2</v>
      </c>
      <c r="C18" s="25">
        <v>1483</v>
      </c>
      <c r="D18" s="25">
        <f t="shared" si="0"/>
        <v>-254.79999999999995</v>
      </c>
      <c r="E18" s="39"/>
      <c r="F18" s="3" t="s">
        <v>45</v>
      </c>
      <c r="G18" s="42">
        <v>3003.5</v>
      </c>
      <c r="H18" s="42">
        <v>2764.4</v>
      </c>
      <c r="I18" s="58">
        <f>+G18-H18</f>
        <v>239.09999999999991</v>
      </c>
    </row>
    <row r="19" spans="1:9" ht="15" x14ac:dyDescent="0.25">
      <c r="A19" s="3" t="s">
        <v>46</v>
      </c>
      <c r="B19" s="28">
        <v>-1228.2</v>
      </c>
      <c r="C19" s="28">
        <v>-1483</v>
      </c>
      <c r="D19" s="28">
        <f t="shared" si="0"/>
        <v>254.79999999999995</v>
      </c>
      <c r="E19" s="45"/>
      <c r="F19" s="3"/>
      <c r="G19" s="25"/>
      <c r="H19" s="25"/>
      <c r="I19" s="25"/>
    </row>
    <row r="20" spans="1:9" x14ac:dyDescent="0.25">
      <c r="A20" s="3"/>
      <c r="B20" s="43"/>
      <c r="C20" s="43"/>
      <c r="D20" s="46"/>
      <c r="E20" s="39"/>
      <c r="G20" s="25"/>
      <c r="H20" s="25"/>
      <c r="I20" s="25"/>
    </row>
    <row r="21" spans="1:9" ht="27.75" customHeight="1" x14ac:dyDescent="0.25">
      <c r="A21" s="3" t="s">
        <v>47</v>
      </c>
      <c r="B21" s="25">
        <f>+B23+B25</f>
        <v>5333111.5</v>
      </c>
      <c r="C21" s="25">
        <f>+C23+C25</f>
        <v>5253139.5</v>
      </c>
      <c r="D21" s="25">
        <f>+B21-C21</f>
        <v>79972</v>
      </c>
      <c r="F21" s="47" t="s">
        <v>48</v>
      </c>
      <c r="G21" s="42">
        <v>1411</v>
      </c>
      <c r="H21" s="42">
        <v>1411</v>
      </c>
      <c r="I21" s="58">
        <f>+G21-H21</f>
        <v>0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7" t="s">
        <v>49</v>
      </c>
      <c r="B23" s="25">
        <v>6523248.9000000004</v>
      </c>
      <c r="C23" s="25">
        <v>6447054.5999999996</v>
      </c>
      <c r="D23" s="25">
        <f>+B23-C23</f>
        <v>76194.300000000745</v>
      </c>
      <c r="F23" s="3" t="s">
        <v>50</v>
      </c>
      <c r="G23" s="25">
        <v>764640.6</v>
      </c>
      <c r="H23" s="25">
        <v>806239.3</v>
      </c>
      <c r="I23" s="58">
        <f>+G23-H23</f>
        <v>-41598.70000000007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51</v>
      </c>
      <c r="B25" s="25">
        <v>-1190137.3999999999</v>
      </c>
      <c r="C25" s="25">
        <v>-1193915.1000000001</v>
      </c>
      <c r="D25" s="25">
        <f>+B25-C25</f>
        <v>3777.7000000001863</v>
      </c>
      <c r="F25" s="3" t="s">
        <v>52</v>
      </c>
      <c r="G25" s="16">
        <v>991.6</v>
      </c>
      <c r="H25" s="16">
        <v>1449.3</v>
      </c>
      <c r="I25" s="59">
        <f>+G25-H25</f>
        <v>-457.69999999999993</v>
      </c>
    </row>
    <row r="26" spans="1:9" x14ac:dyDescent="0.25">
      <c r="A26" s="3"/>
      <c r="B26" s="25"/>
      <c r="C26" s="25"/>
      <c r="D26" s="25"/>
      <c r="E26" s="39"/>
      <c r="G26" s="48"/>
      <c r="H26" s="48"/>
      <c r="I26" s="25"/>
    </row>
    <row r="27" spans="1:9" ht="15" x14ac:dyDescent="0.25">
      <c r="A27" s="3" t="s">
        <v>53</v>
      </c>
      <c r="B27" s="49">
        <v>94210.9</v>
      </c>
      <c r="C27" s="49">
        <v>85312.1</v>
      </c>
      <c r="D27" s="25">
        <f>+B27-C27</f>
        <v>8898.7999999999884</v>
      </c>
      <c r="E27" s="39"/>
      <c r="F27" s="3" t="s">
        <v>54</v>
      </c>
      <c r="G27" s="16">
        <f>SUM(G14:G26)</f>
        <v>2367877.9000000004</v>
      </c>
      <c r="H27" s="16">
        <f>SUM(H14:H26)</f>
        <v>2377270.9</v>
      </c>
      <c r="I27" s="16">
        <f>+G27-H27</f>
        <v>-9392.9999999995343</v>
      </c>
    </row>
    <row r="28" spans="1:9" x14ac:dyDescent="0.25">
      <c r="A28" s="3"/>
      <c r="B28" s="25"/>
      <c r="C28" s="25"/>
      <c r="D28" s="49"/>
      <c r="E28" s="39"/>
      <c r="G28" s="50"/>
      <c r="H28" s="50"/>
      <c r="I28" s="51"/>
    </row>
    <row r="29" spans="1:9" x14ac:dyDescent="0.25">
      <c r="A29" s="3"/>
      <c r="B29" s="49"/>
      <c r="C29" s="49"/>
      <c r="D29" s="49"/>
      <c r="E29" s="39"/>
      <c r="F29" s="40" t="s">
        <v>55</v>
      </c>
      <c r="G29" s="39"/>
      <c r="H29" s="39"/>
      <c r="I29" s="39"/>
    </row>
    <row r="30" spans="1:9" x14ac:dyDescent="0.25">
      <c r="A30" s="3" t="s">
        <v>56</v>
      </c>
      <c r="B30" s="49">
        <v>29962.9</v>
      </c>
      <c r="C30" s="49">
        <v>30067</v>
      </c>
      <c r="D30" s="25">
        <f>+B30-C30</f>
        <v>-104.09999999999854</v>
      </c>
      <c r="E30" s="39"/>
      <c r="F30" s="3" t="s">
        <v>57</v>
      </c>
      <c r="G30" s="42">
        <v>1858020</v>
      </c>
      <c r="H30" s="42">
        <v>1857951.6</v>
      </c>
      <c r="I30" s="60">
        <f t="shared" ref="I30:I35" si="1">+G30-H30</f>
        <v>68.399999999906868</v>
      </c>
    </row>
    <row r="31" spans="1:9" x14ac:dyDescent="0.25">
      <c r="A31" s="3"/>
      <c r="B31" s="49"/>
      <c r="C31" s="49"/>
      <c r="D31" s="49"/>
      <c r="E31" s="39"/>
      <c r="F31" s="3" t="s">
        <v>58</v>
      </c>
      <c r="G31" s="42">
        <v>1096611.1000000001</v>
      </c>
      <c r="H31" s="42">
        <v>1096611.1000000001</v>
      </c>
      <c r="I31" s="60">
        <f t="shared" si="1"/>
        <v>0</v>
      </c>
    </row>
    <row r="32" spans="1:9" x14ac:dyDescent="0.25">
      <c r="A32" s="3" t="s">
        <v>59</v>
      </c>
      <c r="B32" s="15">
        <v>0</v>
      </c>
      <c r="C32" s="15">
        <v>0</v>
      </c>
      <c r="D32" s="25">
        <f>+B32-C32</f>
        <v>0</v>
      </c>
      <c r="E32" s="39"/>
      <c r="F32" s="3" t="s">
        <v>60</v>
      </c>
      <c r="G32" s="42">
        <v>113389.2</v>
      </c>
      <c r="H32" s="42">
        <v>113389.2</v>
      </c>
      <c r="I32" s="60">
        <f t="shared" si="1"/>
        <v>0</v>
      </c>
    </row>
    <row r="33" spans="1:11" x14ac:dyDescent="0.25">
      <c r="A33" s="3"/>
      <c r="B33" s="49"/>
      <c r="C33" s="49"/>
      <c r="D33" s="49"/>
      <c r="E33" s="39"/>
      <c r="F33" s="3" t="s">
        <v>61</v>
      </c>
      <c r="G33" s="42">
        <v>6381.5</v>
      </c>
      <c r="H33" s="42">
        <v>6636.5</v>
      </c>
      <c r="I33" s="61">
        <f t="shared" si="1"/>
        <v>-255</v>
      </c>
    </row>
    <row r="34" spans="1:11" x14ac:dyDescent="0.25">
      <c r="A34" s="3" t="s">
        <v>62</v>
      </c>
      <c r="B34" s="49">
        <v>5353.1</v>
      </c>
      <c r="C34" s="49">
        <v>5621.9</v>
      </c>
      <c r="D34" s="25">
        <f>+B34-C34</f>
        <v>-268.79999999999927</v>
      </c>
      <c r="E34" s="39"/>
      <c r="F34" s="3" t="s">
        <v>63</v>
      </c>
      <c r="G34" s="42">
        <v>586690.4</v>
      </c>
      <c r="H34" s="42">
        <v>586690.4</v>
      </c>
      <c r="I34" s="60">
        <f t="shared" si="1"/>
        <v>0</v>
      </c>
    </row>
    <row r="35" spans="1:11" ht="15" x14ac:dyDescent="0.25">
      <c r="A35" s="3"/>
      <c r="B35" s="49"/>
      <c r="C35" s="49"/>
      <c r="D35" s="49"/>
      <c r="E35" s="39"/>
      <c r="F35" s="3" t="s">
        <v>64</v>
      </c>
      <c r="G35" s="16">
        <v>144150.1</v>
      </c>
      <c r="H35" s="16">
        <v>99776.5</v>
      </c>
      <c r="I35" s="59">
        <f t="shared" si="1"/>
        <v>44373.600000000006</v>
      </c>
    </row>
    <row r="36" spans="1:11" ht="15" x14ac:dyDescent="0.25">
      <c r="A36" s="3" t="s">
        <v>65</v>
      </c>
      <c r="B36" s="52">
        <v>847.9</v>
      </c>
      <c r="C36" s="52">
        <v>908.8</v>
      </c>
      <c r="D36" s="52">
        <f>+B36-C36</f>
        <v>-60.899999999999977</v>
      </c>
      <c r="E36" s="39"/>
    </row>
    <row r="37" spans="1:11" x14ac:dyDescent="0.25">
      <c r="A37" s="3"/>
      <c r="B37" s="49"/>
      <c r="C37" s="49"/>
      <c r="D37" s="49"/>
      <c r="E37" s="39"/>
      <c r="G37" s="48"/>
    </row>
    <row r="38" spans="1:11" ht="15" x14ac:dyDescent="0.25">
      <c r="A38" s="3"/>
      <c r="B38" s="49"/>
      <c r="C38" s="49"/>
      <c r="D38" s="49"/>
      <c r="E38" s="39"/>
      <c r="F38" s="3" t="s">
        <v>66</v>
      </c>
      <c r="G38" s="16">
        <f>SUM(G30:G37)</f>
        <v>3805242.3000000003</v>
      </c>
      <c r="H38" s="16">
        <f>SUM(H30:H37)</f>
        <v>3761055.3000000003</v>
      </c>
      <c r="I38" s="16">
        <f>+G38-H38</f>
        <v>44187</v>
      </c>
    </row>
    <row r="39" spans="1:11" x14ac:dyDescent="0.25">
      <c r="A39" s="3"/>
      <c r="B39" s="49"/>
      <c r="C39" s="49"/>
      <c r="D39" s="49"/>
      <c r="E39" s="39"/>
      <c r="F39" s="3"/>
      <c r="G39" s="42"/>
      <c r="H39" s="42"/>
      <c r="I39" s="42">
        <f>+G39-H39</f>
        <v>0</v>
      </c>
    </row>
    <row r="40" spans="1:11" ht="15" x14ac:dyDescent="0.25">
      <c r="A40" s="3" t="s">
        <v>67</v>
      </c>
      <c r="B40" s="38">
        <f>+B36+B34+B32+B30+B27+B21+B14+B12</f>
        <v>6173120.1999999993</v>
      </c>
      <c r="C40" s="38">
        <f>+C36+C34+C32+C30+C27+C21+C14+C12</f>
        <v>6138326.2000000002</v>
      </c>
      <c r="D40" s="38">
        <f>+B40-C40</f>
        <v>34793.999999999069</v>
      </c>
      <c r="E40" s="39"/>
      <c r="F40" s="3"/>
      <c r="G40" s="38">
        <f>+G27+G38</f>
        <v>6173120.2000000011</v>
      </c>
      <c r="H40" s="38">
        <f>+H27+H38</f>
        <v>6138326.2000000002</v>
      </c>
      <c r="I40" s="38">
        <f>+G40-H40</f>
        <v>34794.000000000931</v>
      </c>
    </row>
    <row r="41" spans="1:11" x14ac:dyDescent="0.25">
      <c r="C41" s="33"/>
      <c r="D41" s="33"/>
      <c r="E41" s="39"/>
      <c r="G41" s="66"/>
    </row>
    <row r="42" spans="1:11" x14ac:dyDescent="0.25">
      <c r="B42" s="53"/>
    </row>
    <row r="43" spans="1:11" x14ac:dyDescent="0.25">
      <c r="B43" s="53"/>
    </row>
    <row r="46" spans="1:11" x14ac:dyDescent="0.25">
      <c r="K46" s="62"/>
    </row>
  </sheetData>
  <mergeCells count="2">
    <mergeCell ref="B9:D9"/>
    <mergeCell ref="G9:I9"/>
  </mergeCells>
  <pageMargins left="0.7" right="0.7" top="0.75" bottom="0.75" header="0.3" footer="0.3"/>
  <pageSetup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71039-E44C-4BBC-B721-171C8DEB67DC}">
  <dimension ref="A1:E144"/>
  <sheetViews>
    <sheetView topLeftCell="A6" workbookViewId="0">
      <selection activeCell="A6" sqref="A1:XFD1048576"/>
    </sheetView>
  </sheetViews>
  <sheetFormatPr baseColWidth="10" defaultColWidth="8" defaultRowHeight="12.75" x14ac:dyDescent="0.25"/>
  <cols>
    <col min="1" max="1" width="87" style="20" customWidth="1"/>
    <col min="2" max="2" width="6.7109375" style="86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85</v>
      </c>
      <c r="B5" s="21"/>
      <c r="C5" s="21"/>
    </row>
    <row r="6" spans="1:3" s="21" customFormat="1" ht="14.25" x14ac:dyDescent="0.25">
      <c r="A6" s="23" t="s">
        <v>4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44105</v>
      </c>
    </row>
    <row r="11" spans="1:3" x14ac:dyDescent="0.25">
      <c r="A11" s="20" t="s">
        <v>5</v>
      </c>
    </row>
    <row r="12" spans="1:3" x14ac:dyDescent="0.25">
      <c r="A12" s="3" t="s">
        <v>6</v>
      </c>
      <c r="C12" s="25">
        <v>50959.8</v>
      </c>
    </row>
    <row r="13" spans="1:3" x14ac:dyDescent="0.25">
      <c r="A13" s="3" t="s">
        <v>7</v>
      </c>
      <c r="C13" s="25">
        <v>275.60000000000002</v>
      </c>
    </row>
    <row r="14" spans="1:3" x14ac:dyDescent="0.25">
      <c r="A14" s="3" t="s">
        <v>8</v>
      </c>
      <c r="C14" s="25">
        <v>1268.2</v>
      </c>
    </row>
    <row r="15" spans="1:3" ht="13.5" customHeight="1" x14ac:dyDescent="0.25">
      <c r="A15" s="3" t="s">
        <v>9</v>
      </c>
      <c r="C15" s="28">
        <v>258.60000000000002</v>
      </c>
    </row>
    <row r="16" spans="1:3" ht="13.5" customHeight="1" x14ac:dyDescent="0.25">
      <c r="A16" s="29"/>
      <c r="C16" s="30">
        <f>SUM(C12:C15)</f>
        <v>52762.2</v>
      </c>
    </row>
    <row r="17" spans="1:5" x14ac:dyDescent="0.25">
      <c r="A17" s="31"/>
      <c r="C17" s="25"/>
    </row>
    <row r="18" spans="1:5" x14ac:dyDescent="0.25">
      <c r="A18" s="3" t="s">
        <v>10</v>
      </c>
    </row>
    <row r="19" spans="1:5" x14ac:dyDescent="0.25">
      <c r="A19" s="3" t="s">
        <v>11</v>
      </c>
      <c r="C19" s="25">
        <v>10304.5</v>
      </c>
    </row>
    <row r="20" spans="1:5" ht="15" x14ac:dyDescent="0.25">
      <c r="A20" s="3" t="s">
        <v>12</v>
      </c>
      <c r="C20" s="28">
        <v>0</v>
      </c>
    </row>
    <row r="21" spans="1:5" x14ac:dyDescent="0.25">
      <c r="A21" s="3"/>
      <c r="C21" s="25">
        <f>+C19+C20</f>
        <v>10304.5</v>
      </c>
    </row>
    <row r="22" spans="1:5" x14ac:dyDescent="0.25">
      <c r="A22" s="3"/>
      <c r="C22" s="25"/>
    </row>
    <row r="23" spans="1:5" x14ac:dyDescent="0.25">
      <c r="A23" s="3" t="s">
        <v>13</v>
      </c>
      <c r="C23" s="25">
        <f>SUM(C16-C21)</f>
        <v>42457.7</v>
      </c>
    </row>
    <row r="24" spans="1:5" x14ac:dyDescent="0.25">
      <c r="A24" s="3"/>
      <c r="C24" s="25"/>
    </row>
    <row r="25" spans="1:5" x14ac:dyDescent="0.25">
      <c r="A25" s="3" t="s">
        <v>14</v>
      </c>
      <c r="C25" s="25"/>
    </row>
    <row r="26" spans="1:5" ht="15" x14ac:dyDescent="0.25">
      <c r="A26" s="3" t="s">
        <v>15</v>
      </c>
      <c r="C26" s="28">
        <v>-16110.4</v>
      </c>
      <c r="E26" s="78"/>
    </row>
    <row r="27" spans="1:5" x14ac:dyDescent="0.25">
      <c r="A27" s="3"/>
      <c r="C27" s="25"/>
      <c r="E27" s="78"/>
    </row>
    <row r="28" spans="1:5" x14ac:dyDescent="0.25">
      <c r="A28" s="3" t="s">
        <v>16</v>
      </c>
      <c r="C28" s="25">
        <f>+C23-C26</f>
        <v>58568.1</v>
      </c>
      <c r="E28" s="78"/>
    </row>
    <row r="29" spans="1:5" x14ac:dyDescent="0.25">
      <c r="A29" s="3"/>
      <c r="C29" s="25"/>
      <c r="E29" s="78"/>
    </row>
    <row r="30" spans="1:5" x14ac:dyDescent="0.25">
      <c r="E30" s="78"/>
    </row>
    <row r="31" spans="1:5" x14ac:dyDescent="0.25">
      <c r="A31" s="3"/>
      <c r="C31" s="25"/>
      <c r="E31" s="78"/>
    </row>
    <row r="32" spans="1:5" x14ac:dyDescent="0.25">
      <c r="A32" s="3" t="s">
        <v>17</v>
      </c>
      <c r="C32" s="25">
        <v>5363.7</v>
      </c>
      <c r="E32" s="78"/>
    </row>
    <row r="33" spans="1:5" x14ac:dyDescent="0.25">
      <c r="A33" s="3" t="s">
        <v>18</v>
      </c>
      <c r="C33" s="25">
        <v>-26.5</v>
      </c>
      <c r="E33" s="78"/>
    </row>
    <row r="34" spans="1:5" x14ac:dyDescent="0.25">
      <c r="A34" s="3"/>
      <c r="C34" s="25"/>
      <c r="E34" s="78"/>
    </row>
    <row r="35" spans="1:5" x14ac:dyDescent="0.25">
      <c r="A35" s="3" t="s">
        <v>19</v>
      </c>
      <c r="C35" s="25">
        <v>6107.9</v>
      </c>
      <c r="E35" s="78"/>
    </row>
    <row r="36" spans="1:5" x14ac:dyDescent="0.25">
      <c r="A36" s="3"/>
      <c r="C36" s="25"/>
    </row>
    <row r="37" spans="1:5" x14ac:dyDescent="0.25">
      <c r="A37" s="3" t="s">
        <v>20</v>
      </c>
    </row>
    <row r="38" spans="1:5" x14ac:dyDescent="0.25">
      <c r="A38" s="64" t="s">
        <v>21</v>
      </c>
      <c r="C38" s="25">
        <v>1644.5</v>
      </c>
    </row>
    <row r="39" spans="1:5" x14ac:dyDescent="0.25">
      <c r="A39" s="64" t="s">
        <v>22</v>
      </c>
      <c r="C39" s="25">
        <v>373.1</v>
      </c>
    </row>
    <row r="40" spans="1:5" x14ac:dyDescent="0.25">
      <c r="A40" s="64" t="s">
        <v>23</v>
      </c>
      <c r="C40" s="25">
        <v>7782</v>
      </c>
    </row>
    <row r="41" spans="1:5" ht="15" x14ac:dyDescent="0.25">
      <c r="A41" s="64" t="s">
        <v>24</v>
      </c>
      <c r="C41" s="28">
        <v>1943</v>
      </c>
    </row>
    <row r="42" spans="1:5" x14ac:dyDescent="0.25">
      <c r="A42" s="3"/>
      <c r="C42" s="25">
        <f>SUM(C38:C41)</f>
        <v>11742.6</v>
      </c>
    </row>
    <row r="43" spans="1:5" x14ac:dyDescent="0.25">
      <c r="A43" s="3"/>
      <c r="C43" s="25"/>
    </row>
    <row r="44" spans="1:5" x14ac:dyDescent="0.25">
      <c r="A44" s="3" t="s">
        <v>25</v>
      </c>
      <c r="C44" s="25">
        <f>+C28+C32+C33+C35-C42</f>
        <v>58270.6</v>
      </c>
    </row>
    <row r="45" spans="1:5" s="3" customFormat="1" x14ac:dyDescent="0.25">
      <c r="B45" s="86"/>
      <c r="C45" s="25"/>
    </row>
    <row r="46" spans="1:5" s="3" customFormat="1" x14ac:dyDescent="0.25">
      <c r="A46" s="3" t="s">
        <v>26</v>
      </c>
      <c r="B46" s="86"/>
      <c r="C46" s="25"/>
    </row>
    <row r="47" spans="1:5" s="3" customFormat="1" ht="15" x14ac:dyDescent="0.25">
      <c r="A47" s="3" t="s">
        <v>27</v>
      </c>
      <c r="B47" s="86"/>
      <c r="C47" s="28">
        <v>0</v>
      </c>
    </row>
    <row r="48" spans="1:5" s="3" customFormat="1" x14ac:dyDescent="0.25">
      <c r="A48" s="37"/>
      <c r="B48" s="86"/>
      <c r="C48" s="25"/>
    </row>
    <row r="49" spans="1:3" s="3" customFormat="1" ht="15" x14ac:dyDescent="0.25">
      <c r="A49" s="3" t="s">
        <v>28</v>
      </c>
      <c r="B49" s="1"/>
      <c r="C49" s="38">
        <f>+C44+C47</f>
        <v>58270.6</v>
      </c>
    </row>
    <row r="50" spans="1:3" s="3" customFormat="1" x14ac:dyDescent="0.25">
      <c r="B50" s="86"/>
      <c r="C50" s="25"/>
    </row>
    <row r="51" spans="1:3" x14ac:dyDescent="0.25">
      <c r="C51" s="27"/>
    </row>
    <row r="52" spans="1:3" x14ac:dyDescent="0.25">
      <c r="C52" s="66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6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zoomScale="85" zoomScaleNormal="85" zoomScaleSheetLayoutView="100" workbookViewId="0">
      <selection activeCell="B4" sqref="B4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5.7109375" style="20" customWidth="1"/>
    <col min="10" max="16384" width="8" style="20"/>
  </cols>
  <sheetData>
    <row r="1" spans="1:9" s="19" customFormat="1" ht="15.75" x14ac:dyDescent="0.25">
      <c r="A1" s="17" t="s">
        <v>29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30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4" t="s">
        <v>90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5" t="s">
        <v>4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0" t="s">
        <v>31</v>
      </c>
      <c r="C9" s="90"/>
      <c r="D9" s="90"/>
      <c r="G9" s="90" t="s">
        <v>31</v>
      </c>
      <c r="H9" s="90"/>
      <c r="I9" s="90"/>
    </row>
    <row r="10" spans="1:9" s="17" customFormat="1" ht="25.5" x14ac:dyDescent="0.25">
      <c r="A10" s="40" t="s">
        <v>32</v>
      </c>
      <c r="B10" s="13" t="s">
        <v>33</v>
      </c>
      <c r="C10" s="13" t="s">
        <v>34</v>
      </c>
      <c r="D10" s="13" t="s">
        <v>35</v>
      </c>
      <c r="F10" s="40" t="s">
        <v>36</v>
      </c>
      <c r="G10" s="13" t="s">
        <v>33</v>
      </c>
      <c r="H10" s="13" t="s">
        <v>34</v>
      </c>
      <c r="I10" s="13" t="s">
        <v>35</v>
      </c>
    </row>
    <row r="11" spans="1:9" x14ac:dyDescent="0.25">
      <c r="D11" s="25"/>
    </row>
    <row r="12" spans="1:9" x14ac:dyDescent="0.25">
      <c r="A12" s="3" t="s">
        <v>37</v>
      </c>
      <c r="B12" s="30">
        <v>419533</v>
      </c>
      <c r="C12" s="30">
        <v>250385.1</v>
      </c>
      <c r="D12" s="30">
        <f>+B12-C12</f>
        <v>169147.9</v>
      </c>
      <c r="F12" s="3"/>
      <c r="G12" s="41"/>
      <c r="H12" s="41"/>
    </row>
    <row r="13" spans="1:9" x14ac:dyDescent="0.25">
      <c r="A13" s="3"/>
      <c r="B13" s="25"/>
      <c r="C13" s="25"/>
      <c r="D13" s="25"/>
      <c r="F13" s="3" t="s">
        <v>38</v>
      </c>
      <c r="G13" s="41"/>
      <c r="H13" s="42"/>
      <c r="I13" s="41"/>
    </row>
    <row r="14" spans="1:9" x14ac:dyDescent="0.25">
      <c r="A14" s="3" t="s">
        <v>39</v>
      </c>
      <c r="B14" s="43">
        <f>SUM(B16:B19)</f>
        <v>393360.4</v>
      </c>
      <c r="C14" s="43">
        <f>SUM(C16:C19)</f>
        <v>393523.9</v>
      </c>
      <c r="D14" s="43">
        <f>+B14-C14</f>
        <v>-163.5</v>
      </c>
      <c r="F14" s="3" t="s">
        <v>40</v>
      </c>
      <c r="G14" s="30">
        <v>1512041.3</v>
      </c>
      <c r="H14" s="44">
        <v>1501810.5</v>
      </c>
      <c r="I14" s="57">
        <f>+G14-H14</f>
        <v>10230.800000000047</v>
      </c>
    </row>
    <row r="15" spans="1:9" x14ac:dyDescent="0.25">
      <c r="A15" s="3"/>
      <c r="B15" s="43"/>
      <c r="C15" s="43"/>
      <c r="D15" s="25"/>
      <c r="E15" s="39"/>
      <c r="G15" s="25"/>
      <c r="H15" s="25"/>
      <c r="I15" s="25"/>
    </row>
    <row r="16" spans="1:9" x14ac:dyDescent="0.25">
      <c r="A16" s="3" t="s">
        <v>41</v>
      </c>
      <c r="B16" s="25">
        <v>159276.70000000001</v>
      </c>
      <c r="C16" s="25">
        <v>159013.20000000001</v>
      </c>
      <c r="D16" s="25">
        <f t="shared" ref="D16:D19" si="0">+B16-C16</f>
        <v>263.5</v>
      </c>
      <c r="E16" s="39"/>
      <c r="F16" s="3" t="s">
        <v>42</v>
      </c>
      <c r="G16" s="25">
        <v>41940.800000000003</v>
      </c>
      <c r="H16" s="25">
        <v>48734.6</v>
      </c>
      <c r="I16" s="58">
        <f>+G16-H16</f>
        <v>-6793.7999999999956</v>
      </c>
    </row>
    <row r="17" spans="1:9" x14ac:dyDescent="0.25">
      <c r="A17" s="3" t="s">
        <v>43</v>
      </c>
      <c r="B17" s="25">
        <v>234083.7</v>
      </c>
      <c r="C17" s="25">
        <v>234510.7</v>
      </c>
      <c r="D17" s="25">
        <f t="shared" si="0"/>
        <v>-427</v>
      </c>
      <c r="E17" s="39"/>
      <c r="G17" s="25"/>
      <c r="H17" s="25"/>
      <c r="I17" s="25"/>
    </row>
    <row r="18" spans="1:9" x14ac:dyDescent="0.25">
      <c r="A18" s="3" t="s">
        <v>44</v>
      </c>
      <c r="B18" s="25">
        <v>1483</v>
      </c>
      <c r="C18" s="25">
        <v>1483</v>
      </c>
      <c r="D18" s="25">
        <f t="shared" si="0"/>
        <v>0</v>
      </c>
      <c r="E18" s="39"/>
      <c r="F18" s="3" t="s">
        <v>45</v>
      </c>
      <c r="G18" s="42">
        <v>1904.5</v>
      </c>
      <c r="H18" s="42">
        <v>1706.6</v>
      </c>
      <c r="I18" s="58">
        <f>+G18-H18</f>
        <v>197.90000000000009</v>
      </c>
    </row>
    <row r="19" spans="1:9" ht="15" x14ac:dyDescent="0.25">
      <c r="A19" s="3" t="s">
        <v>46</v>
      </c>
      <c r="B19" s="28">
        <v>-1483</v>
      </c>
      <c r="C19" s="28">
        <v>-1483</v>
      </c>
      <c r="D19" s="28">
        <f t="shared" si="0"/>
        <v>0</v>
      </c>
      <c r="E19" s="45"/>
      <c r="F19" s="3"/>
      <c r="G19" s="25"/>
      <c r="H19" s="25"/>
      <c r="I19" s="25"/>
    </row>
    <row r="20" spans="1:9" x14ac:dyDescent="0.25">
      <c r="A20" s="3"/>
      <c r="B20" s="43"/>
      <c r="C20" s="43"/>
      <c r="D20" s="46"/>
      <c r="E20" s="39"/>
      <c r="G20" s="25"/>
      <c r="H20" s="25"/>
      <c r="I20" s="25"/>
    </row>
    <row r="21" spans="1:9" ht="27.75" customHeight="1" x14ac:dyDescent="0.25">
      <c r="A21" s="3" t="s">
        <v>47</v>
      </c>
      <c r="B21" s="25">
        <f>+B23+B25</f>
        <v>5042023.3</v>
      </c>
      <c r="C21" s="25">
        <f>SUM(C23:C25)</f>
        <v>5064893.9000000004</v>
      </c>
      <c r="D21" s="25">
        <f>+B21-C21</f>
        <v>-22870.600000000559</v>
      </c>
      <c r="F21" s="47" t="s">
        <v>48</v>
      </c>
      <c r="G21" s="42">
        <v>1411</v>
      </c>
      <c r="H21" s="42">
        <v>1411</v>
      </c>
      <c r="I21" s="58">
        <f>+G21-H21</f>
        <v>0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7" t="s">
        <v>49</v>
      </c>
      <c r="B23" s="25">
        <v>5981338.5999999996</v>
      </c>
      <c r="C23" s="25">
        <v>6013851.9000000004</v>
      </c>
      <c r="D23" s="25">
        <f>+B23-C23</f>
        <v>-32513.300000000745</v>
      </c>
      <c r="F23" s="3" t="s">
        <v>50</v>
      </c>
      <c r="G23" s="25">
        <v>739504.3</v>
      </c>
      <c r="H23" s="25">
        <v>650405.6</v>
      </c>
      <c r="I23" s="58">
        <f>+G23-H23</f>
        <v>89098.70000000007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51</v>
      </c>
      <c r="B25" s="25">
        <v>-939315.3</v>
      </c>
      <c r="C25" s="25">
        <v>-948958</v>
      </c>
      <c r="D25" s="25">
        <f>+B25-C25</f>
        <v>9642.6999999999534</v>
      </c>
      <c r="F25" s="3" t="s">
        <v>52</v>
      </c>
      <c r="G25" s="16">
        <v>433.8</v>
      </c>
      <c r="H25" s="16">
        <v>441.4</v>
      </c>
      <c r="I25" s="59">
        <f>+G25-H25</f>
        <v>-7.5999999999999659</v>
      </c>
    </row>
    <row r="26" spans="1:9" x14ac:dyDescent="0.25">
      <c r="A26" s="3"/>
      <c r="B26" s="25"/>
      <c r="C26" s="25"/>
      <c r="D26" s="25"/>
      <c r="E26" s="39"/>
      <c r="G26" s="48"/>
      <c r="H26" s="48"/>
      <c r="I26" s="25"/>
    </row>
    <row r="27" spans="1:9" ht="15" x14ac:dyDescent="0.25">
      <c r="A27" s="3" t="s">
        <v>53</v>
      </c>
      <c r="B27" s="49">
        <v>131216.29999999999</v>
      </c>
      <c r="C27" s="49">
        <v>117074.5</v>
      </c>
      <c r="D27" s="25">
        <f>+B27-C27</f>
        <v>14141.799999999988</v>
      </c>
      <c r="E27" s="39"/>
      <c r="F27" s="3" t="s">
        <v>54</v>
      </c>
      <c r="G27" s="16">
        <f>SUM(G14:G26)</f>
        <v>2297235.7000000002</v>
      </c>
      <c r="H27" s="16">
        <f>SUM(H14:H26)</f>
        <v>2204509.7000000002</v>
      </c>
      <c r="I27" s="16">
        <f>+G27-H27</f>
        <v>92726</v>
      </c>
    </row>
    <row r="28" spans="1:9" x14ac:dyDescent="0.25">
      <c r="A28" s="3"/>
      <c r="B28" s="25"/>
      <c r="C28" s="25"/>
      <c r="D28" s="49"/>
      <c r="E28" s="39"/>
      <c r="G28" s="50"/>
      <c r="H28" s="50"/>
      <c r="I28" s="51"/>
    </row>
    <row r="29" spans="1:9" x14ac:dyDescent="0.25">
      <c r="A29" s="3"/>
      <c r="B29" s="49"/>
      <c r="C29" s="49"/>
      <c r="D29" s="49"/>
      <c r="E29" s="39"/>
      <c r="F29" s="40" t="s">
        <v>55</v>
      </c>
      <c r="G29" s="39"/>
      <c r="H29" s="39"/>
      <c r="I29" s="39"/>
    </row>
    <row r="30" spans="1:9" x14ac:dyDescent="0.25">
      <c r="A30" s="3" t="s">
        <v>56</v>
      </c>
      <c r="B30" s="49">
        <v>30789.3</v>
      </c>
      <c r="C30" s="49">
        <v>30894.2</v>
      </c>
      <c r="D30" s="25">
        <f>+B30-C30</f>
        <v>-104.90000000000146</v>
      </c>
      <c r="E30" s="39"/>
      <c r="F30" s="3" t="s">
        <v>57</v>
      </c>
      <c r="G30" s="42">
        <v>1758037.2</v>
      </c>
      <c r="H30" s="42">
        <v>1758031.9</v>
      </c>
      <c r="I30" s="60">
        <f t="shared" ref="I30:I35" si="1">+G30-H30</f>
        <v>5.3000000000465661</v>
      </c>
    </row>
    <row r="31" spans="1:9" x14ac:dyDescent="0.25">
      <c r="A31" s="3"/>
      <c r="B31" s="49"/>
      <c r="C31" s="49"/>
      <c r="D31" s="49"/>
      <c r="E31" s="39"/>
      <c r="F31" s="3" t="s">
        <v>58</v>
      </c>
      <c r="G31" s="42">
        <v>863722.8</v>
      </c>
      <c r="H31" s="42">
        <v>863722.8</v>
      </c>
      <c r="I31" s="60">
        <f t="shared" si="1"/>
        <v>0</v>
      </c>
    </row>
    <row r="32" spans="1:9" x14ac:dyDescent="0.25">
      <c r="A32" s="3" t="s">
        <v>59</v>
      </c>
      <c r="B32" s="15">
        <v>0</v>
      </c>
      <c r="C32" s="15">
        <v>0</v>
      </c>
      <c r="D32" s="25">
        <f>+B32-C32</f>
        <v>0</v>
      </c>
      <c r="E32" s="39"/>
      <c r="F32" s="3" t="s">
        <v>60</v>
      </c>
      <c r="G32" s="42">
        <v>113389.2</v>
      </c>
      <c r="H32" s="42">
        <v>113389.09999999999</v>
      </c>
      <c r="I32" s="60">
        <f t="shared" si="1"/>
        <v>0.10000000000582077</v>
      </c>
    </row>
    <row r="33" spans="1:9" x14ac:dyDescent="0.25">
      <c r="A33" s="3"/>
      <c r="B33" s="49"/>
      <c r="C33" s="49"/>
      <c r="D33" s="49"/>
      <c r="E33" s="39"/>
      <c r="F33" s="3" t="s">
        <v>61</v>
      </c>
      <c r="G33" s="42">
        <v>6636.5</v>
      </c>
      <c r="H33" s="42">
        <v>6636.5</v>
      </c>
      <c r="I33" s="61">
        <f t="shared" si="1"/>
        <v>0</v>
      </c>
    </row>
    <row r="34" spans="1:9" x14ac:dyDescent="0.25">
      <c r="A34" s="3" t="s">
        <v>62</v>
      </c>
      <c r="B34" s="49">
        <v>6712.1</v>
      </c>
      <c r="C34" s="49">
        <v>6986.3</v>
      </c>
      <c r="D34" s="25">
        <f>+B34-C34</f>
        <v>-274.19999999999982</v>
      </c>
      <c r="E34" s="39"/>
      <c r="F34" s="3" t="s">
        <v>63</v>
      </c>
      <c r="G34" s="42">
        <v>919387.9</v>
      </c>
      <c r="H34" s="42">
        <v>586690.4</v>
      </c>
      <c r="I34" s="60">
        <f t="shared" si="1"/>
        <v>332697.5</v>
      </c>
    </row>
    <row r="35" spans="1:9" ht="15" x14ac:dyDescent="0.25">
      <c r="A35" s="3"/>
      <c r="B35" s="49"/>
      <c r="C35" s="49"/>
      <c r="D35" s="49"/>
      <c r="E35" s="39"/>
      <c r="F35" s="3" t="s">
        <v>64</v>
      </c>
      <c r="G35" s="16">
        <v>67018.8</v>
      </c>
      <c r="H35" s="16">
        <v>332697.5</v>
      </c>
      <c r="I35" s="59">
        <f t="shared" si="1"/>
        <v>-265678.7</v>
      </c>
    </row>
    <row r="36" spans="1:9" ht="15" x14ac:dyDescent="0.25">
      <c r="A36" s="3" t="s">
        <v>65</v>
      </c>
      <c r="B36" s="52">
        <v>1793.7</v>
      </c>
      <c r="C36" s="52">
        <v>1920</v>
      </c>
      <c r="D36" s="52">
        <f>+B36-C36</f>
        <v>-126.29999999999995</v>
      </c>
      <c r="E36" s="39"/>
    </row>
    <row r="37" spans="1:9" x14ac:dyDescent="0.25">
      <c r="A37" s="3"/>
      <c r="B37" s="49"/>
      <c r="C37" s="49"/>
      <c r="D37" s="49"/>
      <c r="E37" s="39"/>
      <c r="G37" s="48"/>
    </row>
    <row r="38" spans="1:9" ht="15" x14ac:dyDescent="0.25">
      <c r="A38" s="3"/>
      <c r="B38" s="49"/>
      <c r="C38" s="49"/>
      <c r="D38" s="49"/>
      <c r="E38" s="39"/>
      <c r="F38" s="3" t="s">
        <v>66</v>
      </c>
      <c r="G38" s="16">
        <f>SUM(G30:G37)</f>
        <v>3728192.4</v>
      </c>
      <c r="H38" s="16">
        <f>SUM(H30:H37)</f>
        <v>3661168.2</v>
      </c>
      <c r="I38" s="16">
        <f>+G38-H38</f>
        <v>67024.199999999721</v>
      </c>
    </row>
    <row r="39" spans="1:9" x14ac:dyDescent="0.25">
      <c r="A39" s="3"/>
      <c r="B39" s="49"/>
      <c r="C39" s="49"/>
      <c r="D39" s="49"/>
      <c r="E39" s="39"/>
      <c r="F39" s="3"/>
      <c r="G39" s="42"/>
      <c r="H39" s="42"/>
      <c r="I39" s="42">
        <f>+G39-H39</f>
        <v>0</v>
      </c>
    </row>
    <row r="40" spans="1:9" ht="15" x14ac:dyDescent="0.25">
      <c r="A40" s="3" t="s">
        <v>67</v>
      </c>
      <c r="B40" s="38">
        <f>+B36+B34+B32+B30+B27+B21+B14+B12</f>
        <v>6025428.1000000006</v>
      </c>
      <c r="C40" s="38">
        <f>+C36+C34+C32+C30+C27+C21+C14+C12</f>
        <v>5865677.9000000004</v>
      </c>
      <c r="D40" s="38">
        <f>+B40-C40</f>
        <v>159750.20000000019</v>
      </c>
      <c r="E40" s="39"/>
      <c r="F40" s="3" t="s">
        <v>68</v>
      </c>
      <c r="G40" s="38">
        <f>+G27+G38</f>
        <v>6025428.0999999996</v>
      </c>
      <c r="H40" s="38">
        <f>+H27+H38</f>
        <v>5865677.9000000004</v>
      </c>
      <c r="I40" s="38">
        <f>+G40-H40</f>
        <v>159750.19999999925</v>
      </c>
    </row>
    <row r="41" spans="1:9" x14ac:dyDescent="0.25">
      <c r="C41" s="33"/>
      <c r="D41" s="33"/>
      <c r="E41" s="39"/>
    </row>
    <row r="42" spans="1:9" x14ac:dyDescent="0.25">
      <c r="B42" s="53"/>
    </row>
    <row r="43" spans="1:9" x14ac:dyDescent="0.25">
      <c r="B43" s="53"/>
    </row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Footer>&amp;C&amp;"Verdana,Normal"- &amp;P -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8F84-1E24-458B-A0A1-8E8874FA49C6}">
  <dimension ref="A1:K46"/>
  <sheetViews>
    <sheetView topLeftCell="C1" workbookViewId="0">
      <selection activeCell="B4" sqref="B4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0" width="8" style="20"/>
    <col min="11" max="11" width="17.5703125" style="20" bestFit="1" customWidth="1"/>
    <col min="12" max="16384" width="8" style="20"/>
  </cols>
  <sheetData>
    <row r="1" spans="1:9" s="19" customFormat="1" ht="15.75" x14ac:dyDescent="0.25">
      <c r="A1" s="17" t="s">
        <v>29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30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4" t="s">
        <v>89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5" t="s">
        <v>4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0" t="s">
        <v>31</v>
      </c>
      <c r="C9" s="90"/>
      <c r="D9" s="90"/>
      <c r="G9" s="90" t="s">
        <v>31</v>
      </c>
      <c r="H9" s="90"/>
      <c r="I9" s="90"/>
    </row>
    <row r="10" spans="1:9" s="17" customFormat="1" ht="25.5" x14ac:dyDescent="0.25">
      <c r="A10" s="40" t="s">
        <v>32</v>
      </c>
      <c r="B10" s="13" t="s">
        <v>86</v>
      </c>
      <c r="C10" s="13" t="s">
        <v>84</v>
      </c>
      <c r="D10" s="13" t="s">
        <v>35</v>
      </c>
      <c r="F10" s="40" t="s">
        <v>36</v>
      </c>
      <c r="G10" s="13" t="s">
        <v>86</v>
      </c>
      <c r="H10" s="13" t="s">
        <v>84</v>
      </c>
      <c r="I10" s="13" t="s">
        <v>35</v>
      </c>
    </row>
    <row r="11" spans="1:9" x14ac:dyDescent="0.25">
      <c r="D11" s="25"/>
    </row>
    <row r="12" spans="1:9" x14ac:dyDescent="0.25">
      <c r="A12" s="3" t="s">
        <v>37</v>
      </c>
      <c r="B12" s="30">
        <v>258521.60000000001</v>
      </c>
      <c r="C12" s="30">
        <v>293367.3</v>
      </c>
      <c r="D12" s="30">
        <f>+B12-C12</f>
        <v>-34845.699999999983</v>
      </c>
      <c r="F12" s="3"/>
      <c r="G12" s="41"/>
      <c r="H12" s="41"/>
    </row>
    <row r="13" spans="1:9" x14ac:dyDescent="0.25">
      <c r="A13" s="3"/>
      <c r="B13" s="25"/>
      <c r="C13" s="25"/>
      <c r="D13" s="25"/>
      <c r="F13" s="3" t="s">
        <v>38</v>
      </c>
      <c r="G13" s="41"/>
      <c r="H13" s="42"/>
      <c r="I13" s="41"/>
    </row>
    <row r="14" spans="1:9" x14ac:dyDescent="0.25">
      <c r="A14" s="3" t="s">
        <v>39</v>
      </c>
      <c r="B14" s="43">
        <f>SUM(B16:B19)</f>
        <v>392421</v>
      </c>
      <c r="C14" s="43">
        <f>SUM(C16:C19)</f>
        <v>416266.6</v>
      </c>
      <c r="D14" s="43">
        <f>+B14-C14</f>
        <v>-23845.599999999977</v>
      </c>
      <c r="F14" s="3" t="s">
        <v>40</v>
      </c>
      <c r="G14" s="30">
        <v>1499384.1</v>
      </c>
      <c r="H14" s="30">
        <v>1567800.6</v>
      </c>
      <c r="I14" s="57">
        <f>+G14-H14</f>
        <v>-68416.5</v>
      </c>
    </row>
    <row r="15" spans="1:9" x14ac:dyDescent="0.25">
      <c r="A15" s="3"/>
      <c r="B15" s="43"/>
      <c r="C15" s="43"/>
      <c r="D15" s="25"/>
      <c r="E15" s="39"/>
      <c r="G15" s="25"/>
      <c r="H15" s="25"/>
      <c r="I15" s="25"/>
    </row>
    <row r="16" spans="1:9" x14ac:dyDescent="0.25">
      <c r="A16" s="3" t="s">
        <v>41</v>
      </c>
      <c r="B16" s="25">
        <v>93798.6</v>
      </c>
      <c r="C16" s="25">
        <v>138912.4</v>
      </c>
      <c r="D16" s="25">
        <f t="shared" ref="D16:D19" si="0">+B16-C16</f>
        <v>-45113.799999999988</v>
      </c>
      <c r="E16" s="39"/>
      <c r="F16" s="3" t="s">
        <v>42</v>
      </c>
      <c r="G16" s="25">
        <v>27640.7</v>
      </c>
      <c r="H16" s="25">
        <v>30030.6</v>
      </c>
      <c r="I16" s="58">
        <f>+G16-H16</f>
        <v>-2389.8999999999978</v>
      </c>
    </row>
    <row r="17" spans="1:9" x14ac:dyDescent="0.25">
      <c r="A17" s="3" t="s">
        <v>43</v>
      </c>
      <c r="B17" s="25">
        <v>298622.40000000002</v>
      </c>
      <c r="C17" s="25">
        <v>277354.2</v>
      </c>
      <c r="D17" s="25">
        <f t="shared" si="0"/>
        <v>21268.200000000012</v>
      </c>
      <c r="E17" s="39"/>
      <c r="G17" s="25"/>
      <c r="H17" s="25"/>
      <c r="I17" s="25"/>
    </row>
    <row r="18" spans="1:9" x14ac:dyDescent="0.25">
      <c r="A18" s="3" t="s">
        <v>44</v>
      </c>
      <c r="B18" s="25">
        <v>1228.2</v>
      </c>
      <c r="C18" s="25">
        <v>1228.2</v>
      </c>
      <c r="D18" s="25">
        <f t="shared" si="0"/>
        <v>0</v>
      </c>
      <c r="E18" s="39"/>
      <c r="F18" s="3" t="s">
        <v>45</v>
      </c>
      <c r="G18" s="42">
        <v>3185.8</v>
      </c>
      <c r="H18" s="42">
        <v>3003.5</v>
      </c>
      <c r="I18" s="58">
        <f>+G18-H18</f>
        <v>182.30000000000018</v>
      </c>
    </row>
    <row r="19" spans="1:9" ht="15" x14ac:dyDescent="0.25">
      <c r="A19" s="3" t="s">
        <v>46</v>
      </c>
      <c r="B19" s="28">
        <v>-1228.2</v>
      </c>
      <c r="C19" s="28">
        <v>-1228.2</v>
      </c>
      <c r="D19" s="28">
        <f t="shared" si="0"/>
        <v>0</v>
      </c>
      <c r="E19" s="45"/>
      <c r="F19" s="3"/>
      <c r="G19" s="25"/>
      <c r="H19" s="25"/>
      <c r="I19" s="25"/>
    </row>
    <row r="20" spans="1:9" x14ac:dyDescent="0.25">
      <c r="A20" s="3"/>
      <c r="B20" s="43"/>
      <c r="C20" s="43"/>
      <c r="D20" s="46"/>
      <c r="E20" s="39"/>
      <c r="G20" s="25"/>
      <c r="H20" s="25"/>
      <c r="I20" s="25"/>
    </row>
    <row r="21" spans="1:9" ht="27.75" customHeight="1" x14ac:dyDescent="0.25">
      <c r="A21" s="3" t="s">
        <v>47</v>
      </c>
      <c r="B21" s="25">
        <f>+B23+B25</f>
        <v>5347797.5</v>
      </c>
      <c r="C21" s="25">
        <f>+C23+C25</f>
        <v>5333111.5</v>
      </c>
      <c r="D21" s="25">
        <f>+B21-C21</f>
        <v>14686</v>
      </c>
      <c r="F21" s="47" t="s">
        <v>48</v>
      </c>
      <c r="G21" s="42">
        <v>1411</v>
      </c>
      <c r="H21" s="42">
        <v>1411</v>
      </c>
      <c r="I21" s="58">
        <f>+G21-H21</f>
        <v>0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7" t="s">
        <v>49</v>
      </c>
      <c r="B23" s="25">
        <v>6521661.7000000002</v>
      </c>
      <c r="C23" s="25">
        <v>6523248.9000000004</v>
      </c>
      <c r="D23" s="25">
        <f>+B23-C23</f>
        <v>-1587.2000000001863</v>
      </c>
      <c r="F23" s="3" t="s">
        <v>50</v>
      </c>
      <c r="G23" s="25">
        <v>768307.8</v>
      </c>
      <c r="H23" s="25">
        <v>764640.6</v>
      </c>
      <c r="I23" s="58">
        <f>+G23-H23</f>
        <v>3667.2000000000698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51</v>
      </c>
      <c r="B25" s="25">
        <v>-1173864.2</v>
      </c>
      <c r="C25" s="25">
        <v>-1190137.3999999999</v>
      </c>
      <c r="D25" s="25">
        <f>+B25-C25</f>
        <v>16273.199999999953</v>
      </c>
      <c r="F25" s="3" t="s">
        <v>52</v>
      </c>
      <c r="G25" s="16">
        <v>984.5</v>
      </c>
      <c r="H25" s="16">
        <v>991.6</v>
      </c>
      <c r="I25" s="59">
        <f>+G25-H25</f>
        <v>-7.1000000000000227</v>
      </c>
    </row>
    <row r="26" spans="1:9" x14ac:dyDescent="0.25">
      <c r="A26" s="3"/>
      <c r="B26" s="25"/>
      <c r="C26" s="25"/>
      <c r="D26" s="25"/>
      <c r="E26" s="39"/>
      <c r="G26" s="48"/>
      <c r="H26" s="48"/>
      <c r="I26" s="25"/>
    </row>
    <row r="27" spans="1:9" ht="15" x14ac:dyDescent="0.25">
      <c r="A27" s="3" t="s">
        <v>53</v>
      </c>
      <c r="B27" s="49">
        <v>129956.8</v>
      </c>
      <c r="C27" s="49">
        <v>94210.9</v>
      </c>
      <c r="D27" s="25">
        <f>+B27-C27</f>
        <v>35745.900000000009</v>
      </c>
      <c r="E27" s="39"/>
      <c r="F27" s="3" t="s">
        <v>54</v>
      </c>
      <c r="G27" s="16">
        <f>SUM(G14:G26)</f>
        <v>2300913.9000000004</v>
      </c>
      <c r="H27" s="16">
        <f>SUM(H14:H26)</f>
        <v>2367877.9000000004</v>
      </c>
      <c r="I27" s="16">
        <f>+G27-H27</f>
        <v>-66964</v>
      </c>
    </row>
    <row r="28" spans="1:9" x14ac:dyDescent="0.25">
      <c r="A28" s="3"/>
      <c r="B28" s="25"/>
      <c r="C28" s="25"/>
      <c r="D28" s="49"/>
      <c r="E28" s="39"/>
      <c r="G28" s="50"/>
      <c r="H28" s="50"/>
      <c r="I28" s="51"/>
    </row>
    <row r="29" spans="1:9" x14ac:dyDescent="0.25">
      <c r="A29" s="3"/>
      <c r="B29" s="49"/>
      <c r="C29" s="49"/>
      <c r="D29" s="49"/>
      <c r="E29" s="39"/>
      <c r="F29" s="40" t="s">
        <v>55</v>
      </c>
      <c r="G29" s="39"/>
      <c r="H29" s="39"/>
      <c r="I29" s="39"/>
    </row>
    <row r="30" spans="1:9" x14ac:dyDescent="0.25">
      <c r="A30" s="3" t="s">
        <v>56</v>
      </c>
      <c r="B30" s="49">
        <v>29858.7</v>
      </c>
      <c r="C30" s="49">
        <v>29962.9</v>
      </c>
      <c r="D30" s="25">
        <f>+B30-C30</f>
        <v>-104.20000000000073</v>
      </c>
      <c r="E30" s="39"/>
      <c r="F30" s="3" t="s">
        <v>57</v>
      </c>
      <c r="G30" s="42">
        <v>1858020</v>
      </c>
      <c r="H30" s="42">
        <v>1858020</v>
      </c>
      <c r="I30" s="60">
        <f t="shared" ref="I30:I35" si="1">+G30-H30</f>
        <v>0</v>
      </c>
    </row>
    <row r="31" spans="1:9" x14ac:dyDescent="0.25">
      <c r="A31" s="3"/>
      <c r="B31" s="49"/>
      <c r="C31" s="49"/>
      <c r="D31" s="49"/>
      <c r="E31" s="39"/>
      <c r="F31" s="3" t="s">
        <v>58</v>
      </c>
      <c r="G31" s="42">
        <v>1096611.1000000001</v>
      </c>
      <c r="H31" s="42">
        <v>1096611.1000000001</v>
      </c>
      <c r="I31" s="60">
        <f t="shared" si="1"/>
        <v>0</v>
      </c>
    </row>
    <row r="32" spans="1:9" x14ac:dyDescent="0.25">
      <c r="A32" s="3" t="s">
        <v>59</v>
      </c>
      <c r="B32" s="15">
        <v>0</v>
      </c>
      <c r="C32" s="15">
        <v>0</v>
      </c>
      <c r="D32" s="25">
        <f>+B32-C32</f>
        <v>0</v>
      </c>
      <c r="E32" s="39"/>
      <c r="F32" s="3" t="s">
        <v>60</v>
      </c>
      <c r="G32" s="42">
        <v>113389.2</v>
      </c>
      <c r="H32" s="42">
        <v>113389.2</v>
      </c>
      <c r="I32" s="60">
        <f t="shared" si="1"/>
        <v>0</v>
      </c>
    </row>
    <row r="33" spans="1:11" x14ac:dyDescent="0.25">
      <c r="A33" s="3"/>
      <c r="B33" s="49"/>
      <c r="C33" s="49"/>
      <c r="D33" s="49"/>
      <c r="E33" s="39"/>
      <c r="F33" s="3" t="s">
        <v>61</v>
      </c>
      <c r="G33" s="42">
        <v>6381.5</v>
      </c>
      <c r="H33" s="42">
        <v>6381.5</v>
      </c>
      <c r="I33" s="61">
        <f t="shared" si="1"/>
        <v>0</v>
      </c>
    </row>
    <row r="34" spans="1:11" x14ac:dyDescent="0.25">
      <c r="A34" s="3" t="s">
        <v>62</v>
      </c>
      <c r="B34" s="49">
        <v>5084.2</v>
      </c>
      <c r="C34" s="49">
        <v>5353.1</v>
      </c>
      <c r="D34" s="25">
        <f>+B34-C34</f>
        <v>-268.90000000000055</v>
      </c>
      <c r="E34" s="39"/>
      <c r="F34" s="3" t="s">
        <v>63</v>
      </c>
      <c r="G34" s="42">
        <v>586690.4</v>
      </c>
      <c r="H34" s="42">
        <v>586690.4</v>
      </c>
      <c r="I34" s="60">
        <f t="shared" si="1"/>
        <v>0</v>
      </c>
    </row>
    <row r="35" spans="1:11" ht="15" x14ac:dyDescent="0.25">
      <c r="A35" s="3"/>
      <c r="B35" s="49"/>
      <c r="C35" s="49"/>
      <c r="D35" s="49"/>
      <c r="E35" s="39"/>
      <c r="F35" s="3" t="s">
        <v>64</v>
      </c>
      <c r="G35" s="16">
        <v>202420.7</v>
      </c>
      <c r="H35" s="16">
        <v>144150.1</v>
      </c>
      <c r="I35" s="59">
        <f t="shared" si="1"/>
        <v>58270.600000000006</v>
      </c>
    </row>
    <row r="36" spans="1:11" ht="15" x14ac:dyDescent="0.25">
      <c r="A36" s="3" t="s">
        <v>65</v>
      </c>
      <c r="B36" s="52">
        <v>787</v>
      </c>
      <c r="C36" s="52">
        <v>847.9</v>
      </c>
      <c r="D36" s="52">
        <f>+B36-C36</f>
        <v>-60.899999999999977</v>
      </c>
      <c r="E36" s="39"/>
    </row>
    <row r="37" spans="1:11" x14ac:dyDescent="0.25">
      <c r="A37" s="3"/>
      <c r="B37" s="49"/>
      <c r="C37" s="49"/>
      <c r="D37" s="49"/>
      <c r="E37" s="39"/>
      <c r="G37" s="48"/>
    </row>
    <row r="38" spans="1:11" ht="15" x14ac:dyDescent="0.25">
      <c r="A38" s="3"/>
      <c r="B38" s="49"/>
      <c r="C38" s="49"/>
      <c r="D38" s="49"/>
      <c r="E38" s="39"/>
      <c r="F38" s="3" t="s">
        <v>66</v>
      </c>
      <c r="G38" s="16">
        <f>SUM(G30:G37)</f>
        <v>3863512.9000000004</v>
      </c>
      <c r="H38" s="16">
        <f>SUM(H30:H37)</f>
        <v>3805242.3000000003</v>
      </c>
      <c r="I38" s="16">
        <f>+G38-H38</f>
        <v>58270.600000000093</v>
      </c>
    </row>
    <row r="39" spans="1:11" x14ac:dyDescent="0.25">
      <c r="A39" s="3"/>
      <c r="B39" s="49"/>
      <c r="C39" s="49"/>
      <c r="D39" s="49"/>
      <c r="E39" s="39"/>
      <c r="F39" s="3"/>
      <c r="G39" s="42"/>
      <c r="H39" s="42"/>
      <c r="I39" s="42">
        <f>+G39-H39</f>
        <v>0</v>
      </c>
    </row>
    <row r="40" spans="1:11" ht="15" x14ac:dyDescent="0.25">
      <c r="A40" s="3" t="s">
        <v>67</v>
      </c>
      <c r="B40" s="38">
        <f>+B36+B34+B32+B30+B27+B21+B14+B12</f>
        <v>6164426.7999999998</v>
      </c>
      <c r="C40" s="38">
        <f>+C36+C34+C32+C30+C27+C21+C14+C12</f>
        <v>6173120.1999999993</v>
      </c>
      <c r="D40" s="38">
        <f>+B40-C40</f>
        <v>-8693.3999999994412</v>
      </c>
      <c r="E40" s="39"/>
      <c r="F40" s="3"/>
      <c r="G40" s="38">
        <f>+G27+G38</f>
        <v>6164426.8000000007</v>
      </c>
      <c r="H40" s="38">
        <f>+H27+H38</f>
        <v>6173120.2000000011</v>
      </c>
      <c r="I40" s="38">
        <f>+G40-H40</f>
        <v>-8693.4000000003725</v>
      </c>
    </row>
    <row r="41" spans="1:11" x14ac:dyDescent="0.25">
      <c r="C41" s="33"/>
      <c r="D41" s="33"/>
      <c r="E41" s="39"/>
      <c r="G41" s="66"/>
    </row>
    <row r="42" spans="1:11" x14ac:dyDescent="0.25">
      <c r="B42" s="53"/>
    </row>
    <row r="43" spans="1:11" x14ac:dyDescent="0.25">
      <c r="B43" s="53"/>
    </row>
    <row r="46" spans="1:11" x14ac:dyDescent="0.25">
      <c r="K46" s="6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72C0F-3101-4B21-B5D4-6E75884B131D}">
  <dimension ref="A1:E144"/>
  <sheetViews>
    <sheetView topLeftCell="A3" workbookViewId="0">
      <selection activeCell="D46" sqref="D46"/>
    </sheetView>
  </sheetViews>
  <sheetFormatPr baseColWidth="10" defaultColWidth="8" defaultRowHeight="12.75" x14ac:dyDescent="0.25"/>
  <cols>
    <col min="1" max="1" width="87" style="20" customWidth="1"/>
    <col min="2" max="2" width="6.7109375" style="87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88</v>
      </c>
      <c r="B5" s="21"/>
      <c r="C5" s="21"/>
    </row>
    <row r="6" spans="1:3" s="21" customFormat="1" ht="14.25" x14ac:dyDescent="0.25">
      <c r="A6" s="23" t="s">
        <v>4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44136</v>
      </c>
    </row>
    <row r="11" spans="1:3" x14ac:dyDescent="0.25">
      <c r="A11" s="20" t="s">
        <v>5</v>
      </c>
    </row>
    <row r="12" spans="1:3" x14ac:dyDescent="0.25">
      <c r="A12" s="3" t="s">
        <v>6</v>
      </c>
      <c r="C12" s="25">
        <v>52860.3</v>
      </c>
    </row>
    <row r="13" spans="1:3" x14ac:dyDescent="0.25">
      <c r="A13" s="3" t="s">
        <v>7</v>
      </c>
      <c r="C13" s="25">
        <v>171.8</v>
      </c>
    </row>
    <row r="14" spans="1:3" x14ac:dyDescent="0.25">
      <c r="A14" s="3" t="s">
        <v>8</v>
      </c>
      <c r="C14" s="25">
        <v>1271</v>
      </c>
    </row>
    <row r="15" spans="1:3" ht="13.5" customHeight="1" x14ac:dyDescent="0.25">
      <c r="A15" s="3" t="s">
        <v>9</v>
      </c>
      <c r="C15" s="28">
        <v>333.9</v>
      </c>
    </row>
    <row r="16" spans="1:3" ht="13.5" customHeight="1" x14ac:dyDescent="0.25">
      <c r="A16" s="29"/>
      <c r="C16" s="30">
        <f>SUM(C12:C15)</f>
        <v>54637.000000000007</v>
      </c>
    </row>
    <row r="17" spans="1:5" x14ac:dyDescent="0.25">
      <c r="A17" s="31"/>
      <c r="C17" s="25"/>
    </row>
    <row r="18" spans="1:5" x14ac:dyDescent="0.25">
      <c r="A18" s="3" t="s">
        <v>10</v>
      </c>
    </row>
    <row r="19" spans="1:5" x14ac:dyDescent="0.25">
      <c r="A19" s="3" t="s">
        <v>11</v>
      </c>
      <c r="C19" s="25">
        <v>10258.6</v>
      </c>
    </row>
    <row r="20" spans="1:5" ht="15" x14ac:dyDescent="0.25">
      <c r="A20" s="3" t="s">
        <v>12</v>
      </c>
      <c r="C20" s="28">
        <v>0</v>
      </c>
    </row>
    <row r="21" spans="1:5" x14ac:dyDescent="0.25">
      <c r="A21" s="3"/>
      <c r="C21" s="25">
        <f>+C19+C20</f>
        <v>10258.6</v>
      </c>
    </row>
    <row r="22" spans="1:5" x14ac:dyDescent="0.25">
      <c r="A22" s="3"/>
      <c r="C22" s="25"/>
    </row>
    <row r="23" spans="1:5" x14ac:dyDescent="0.25">
      <c r="A23" s="3" t="s">
        <v>13</v>
      </c>
      <c r="C23" s="25">
        <f>SUM(C16-C21)</f>
        <v>44378.400000000009</v>
      </c>
    </row>
    <row r="24" spans="1:5" x14ac:dyDescent="0.25">
      <c r="A24" s="3"/>
      <c r="C24" s="25"/>
    </row>
    <row r="25" spans="1:5" x14ac:dyDescent="0.25">
      <c r="A25" s="3" t="s">
        <v>14</v>
      </c>
      <c r="C25" s="25"/>
    </row>
    <row r="26" spans="1:5" ht="15" x14ac:dyDescent="0.25">
      <c r="A26" s="3" t="s">
        <v>15</v>
      </c>
      <c r="C26" s="28">
        <v>15347.4</v>
      </c>
      <c r="E26" s="78"/>
    </row>
    <row r="27" spans="1:5" x14ac:dyDescent="0.25">
      <c r="A27" s="3"/>
      <c r="C27" s="25"/>
      <c r="E27" s="78"/>
    </row>
    <row r="28" spans="1:5" x14ac:dyDescent="0.25">
      <c r="A28" s="3" t="s">
        <v>16</v>
      </c>
      <c r="C28" s="25">
        <f>+C23-C26</f>
        <v>29031.000000000007</v>
      </c>
      <c r="E28" s="78"/>
    </row>
    <row r="29" spans="1:5" x14ac:dyDescent="0.25">
      <c r="A29" s="3"/>
      <c r="C29" s="25"/>
      <c r="E29" s="78"/>
    </row>
    <row r="30" spans="1:5" x14ac:dyDescent="0.25">
      <c r="E30" s="78"/>
    </row>
    <row r="31" spans="1:5" x14ac:dyDescent="0.25">
      <c r="A31" s="3"/>
      <c r="C31" s="25"/>
      <c r="E31" s="78"/>
    </row>
    <row r="32" spans="1:5" x14ac:dyDescent="0.25">
      <c r="A32" s="3" t="s">
        <v>17</v>
      </c>
      <c r="C32" s="25">
        <v>7653.3</v>
      </c>
      <c r="E32" s="78"/>
    </row>
    <row r="33" spans="1:5" x14ac:dyDescent="0.25">
      <c r="A33" s="3" t="s">
        <v>18</v>
      </c>
      <c r="C33" s="25">
        <v>-100.5</v>
      </c>
      <c r="E33" s="78"/>
    </row>
    <row r="34" spans="1:5" x14ac:dyDescent="0.25">
      <c r="A34" s="3"/>
      <c r="C34" s="25"/>
      <c r="E34" s="78"/>
    </row>
    <row r="35" spans="1:5" x14ac:dyDescent="0.25">
      <c r="A35" s="3" t="s">
        <v>19</v>
      </c>
      <c r="C35" s="25">
        <v>13802.7</v>
      </c>
      <c r="E35" s="78"/>
    </row>
    <row r="36" spans="1:5" x14ac:dyDescent="0.25">
      <c r="A36" s="3"/>
      <c r="C36" s="25"/>
    </row>
    <row r="37" spans="1:5" x14ac:dyDescent="0.25">
      <c r="A37" s="3" t="s">
        <v>20</v>
      </c>
    </row>
    <row r="38" spans="1:5" x14ac:dyDescent="0.25">
      <c r="A38" s="64" t="s">
        <v>21</v>
      </c>
      <c r="C38" s="25">
        <v>1971.7</v>
      </c>
    </row>
    <row r="39" spans="1:5" x14ac:dyDescent="0.25">
      <c r="A39" s="64" t="s">
        <v>22</v>
      </c>
      <c r="C39" s="25">
        <v>483.5</v>
      </c>
    </row>
    <row r="40" spans="1:5" x14ac:dyDescent="0.25">
      <c r="A40" s="64" t="s">
        <v>23</v>
      </c>
      <c r="C40" s="25">
        <v>13564.4</v>
      </c>
    </row>
    <row r="41" spans="1:5" ht="15" x14ac:dyDescent="0.25">
      <c r="A41" s="64" t="s">
        <v>24</v>
      </c>
      <c r="C41" s="28">
        <v>721.8</v>
      </c>
    </row>
    <row r="42" spans="1:5" x14ac:dyDescent="0.25">
      <c r="A42" s="3"/>
      <c r="C42" s="25">
        <f>SUM(C38:C41)</f>
        <v>16741.399999999998</v>
      </c>
    </row>
    <row r="43" spans="1:5" x14ac:dyDescent="0.25">
      <c r="A43" s="3"/>
      <c r="C43" s="25"/>
    </row>
    <row r="44" spans="1:5" x14ac:dyDescent="0.25">
      <c r="A44" s="3" t="s">
        <v>25</v>
      </c>
      <c r="C44" s="25">
        <f>+C28+C32+C33+C35-C42</f>
        <v>33645.10000000002</v>
      </c>
    </row>
    <row r="45" spans="1:5" s="3" customFormat="1" x14ac:dyDescent="0.25">
      <c r="B45" s="87"/>
      <c r="C45" s="25"/>
    </row>
    <row r="46" spans="1:5" s="3" customFormat="1" x14ac:dyDescent="0.25">
      <c r="A46" s="3" t="s">
        <v>26</v>
      </c>
      <c r="B46" s="87"/>
      <c r="C46" s="25"/>
    </row>
    <row r="47" spans="1:5" s="3" customFormat="1" ht="15" x14ac:dyDescent="0.25">
      <c r="A47" s="3" t="s">
        <v>27</v>
      </c>
      <c r="B47" s="87"/>
      <c r="C47" s="28">
        <v>0</v>
      </c>
    </row>
    <row r="48" spans="1:5" s="3" customFormat="1" x14ac:dyDescent="0.25">
      <c r="A48" s="37"/>
      <c r="B48" s="87"/>
      <c r="C48" s="25"/>
    </row>
    <row r="49" spans="1:3" s="3" customFormat="1" ht="15" x14ac:dyDescent="0.25">
      <c r="A49" s="3" t="s">
        <v>28</v>
      </c>
      <c r="B49" s="1"/>
      <c r="C49" s="38">
        <f>+C44+C47</f>
        <v>33645.10000000002</v>
      </c>
    </row>
    <row r="50" spans="1:3" s="3" customFormat="1" x14ac:dyDescent="0.25">
      <c r="B50" s="87"/>
      <c r="C50" s="25"/>
    </row>
    <row r="51" spans="1:3" x14ac:dyDescent="0.25">
      <c r="C51" s="27"/>
    </row>
    <row r="52" spans="1:3" x14ac:dyDescent="0.25">
      <c r="C52" s="66"/>
    </row>
    <row r="60" spans="1:3" x14ac:dyDescent="0.25">
      <c r="C60" s="39"/>
    </row>
    <row r="61" spans="1:3" x14ac:dyDescent="0.25">
      <c r="C61" s="39"/>
    </row>
    <row r="62" spans="1:3" x14ac:dyDescent="0.25">
      <c r="C62" s="39"/>
    </row>
    <row r="63" spans="1:3" x14ac:dyDescent="0.25">
      <c r="C63" s="39"/>
    </row>
    <row r="64" spans="1:3" x14ac:dyDescent="0.25">
      <c r="C64" s="39"/>
    </row>
    <row r="65" spans="1:3" x14ac:dyDescent="0.25">
      <c r="C65" s="39"/>
    </row>
    <row r="66" spans="1:3" s="3" customFormat="1" x14ac:dyDescent="0.25">
      <c r="A66" s="20"/>
      <c r="B66" s="87"/>
      <c r="C66" s="39"/>
    </row>
    <row r="67" spans="1:3" x14ac:dyDescent="0.25">
      <c r="C67" s="39"/>
    </row>
    <row r="68" spans="1:3" x14ac:dyDescent="0.25">
      <c r="C68" s="39"/>
    </row>
    <row r="69" spans="1:3" x14ac:dyDescent="0.25">
      <c r="C69" s="39"/>
    </row>
    <row r="70" spans="1:3" x14ac:dyDescent="0.25">
      <c r="C70" s="39"/>
    </row>
    <row r="71" spans="1:3" x14ac:dyDescent="0.25">
      <c r="C71" s="39"/>
    </row>
    <row r="72" spans="1:3" x14ac:dyDescent="0.25">
      <c r="C72" s="39"/>
    </row>
    <row r="73" spans="1:3" x14ac:dyDescent="0.25">
      <c r="C73" s="39"/>
    </row>
    <row r="74" spans="1:3" x14ac:dyDescent="0.25">
      <c r="C74" s="39"/>
    </row>
    <row r="75" spans="1:3" x14ac:dyDescent="0.25">
      <c r="C75" s="39"/>
    </row>
    <row r="76" spans="1:3" x14ac:dyDescent="0.25">
      <c r="C76" s="39"/>
    </row>
    <row r="77" spans="1:3" x14ac:dyDescent="0.25">
      <c r="C77" s="39"/>
    </row>
    <row r="78" spans="1:3" x14ac:dyDescent="0.25">
      <c r="C78" s="39"/>
    </row>
    <row r="79" spans="1:3" x14ac:dyDescent="0.25">
      <c r="C79" s="39"/>
    </row>
    <row r="80" spans="1:3" x14ac:dyDescent="0.25"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626D3-4530-44BD-8178-17D383C1FF35}">
  <dimension ref="A1:K46"/>
  <sheetViews>
    <sheetView topLeftCell="B28" workbookViewId="0">
      <selection activeCell="G31" sqref="G31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8.140625" style="20" customWidth="1"/>
    <col min="10" max="10" width="8" style="20"/>
    <col min="11" max="11" width="17.5703125" style="20" bestFit="1" customWidth="1"/>
    <col min="12" max="16384" width="8" style="20"/>
  </cols>
  <sheetData>
    <row r="1" spans="1:9" s="19" customFormat="1" ht="15.75" x14ac:dyDescent="0.25">
      <c r="A1" s="17" t="s">
        <v>29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30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4" t="s">
        <v>99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5" t="s">
        <v>4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0" t="s">
        <v>31</v>
      </c>
      <c r="C9" s="90"/>
      <c r="D9" s="90"/>
      <c r="G9" s="90" t="s">
        <v>31</v>
      </c>
      <c r="H9" s="90"/>
      <c r="I9" s="90"/>
    </row>
    <row r="10" spans="1:9" s="17" customFormat="1" ht="25.5" x14ac:dyDescent="0.25">
      <c r="A10" s="40" t="s">
        <v>32</v>
      </c>
      <c r="B10" s="13" t="s">
        <v>100</v>
      </c>
      <c r="C10" s="13" t="s">
        <v>86</v>
      </c>
      <c r="D10" s="13" t="s">
        <v>35</v>
      </c>
      <c r="F10" s="40" t="s">
        <v>36</v>
      </c>
      <c r="G10" s="13" t="s">
        <v>100</v>
      </c>
      <c r="H10" s="13" t="s">
        <v>86</v>
      </c>
      <c r="I10" s="13" t="s">
        <v>35</v>
      </c>
    </row>
    <row r="11" spans="1:9" x14ac:dyDescent="0.25">
      <c r="D11" s="25"/>
    </row>
    <row r="12" spans="1:9" x14ac:dyDescent="0.25">
      <c r="A12" s="3" t="s">
        <v>37</v>
      </c>
      <c r="B12" s="30">
        <v>322031.8</v>
      </c>
      <c r="C12" s="30">
        <v>258521.60000000001</v>
      </c>
      <c r="D12" s="30">
        <f>+B12-C12</f>
        <v>63510.199999999983</v>
      </c>
      <c r="F12" s="3" t="s">
        <v>38</v>
      </c>
      <c r="G12" s="41"/>
      <c r="H12" s="42"/>
      <c r="I12" s="41"/>
    </row>
    <row r="13" spans="1:9" x14ac:dyDescent="0.25">
      <c r="A13" s="3"/>
      <c r="B13" s="25"/>
      <c r="C13" s="25"/>
      <c r="D13" s="25"/>
      <c r="F13" s="3" t="s">
        <v>40</v>
      </c>
      <c r="G13" s="30">
        <v>1508127</v>
      </c>
      <c r="H13" s="30">
        <v>1499384.1</v>
      </c>
      <c r="I13" s="57">
        <f>+G13-H13</f>
        <v>8742.8999999999069</v>
      </c>
    </row>
    <row r="14" spans="1:9" x14ac:dyDescent="0.25">
      <c r="A14" s="3" t="s">
        <v>39</v>
      </c>
      <c r="B14" s="43">
        <f>SUM(B16:B19)</f>
        <v>398090.2</v>
      </c>
      <c r="C14" s="43">
        <f>SUM(C16:C19)</f>
        <v>392421</v>
      </c>
      <c r="D14" s="43">
        <f>+B14-C14</f>
        <v>5669.2000000000116</v>
      </c>
      <c r="F14" s="20" t="s">
        <v>101</v>
      </c>
      <c r="G14" s="25">
        <v>200318.9</v>
      </c>
      <c r="H14" s="58">
        <v>0</v>
      </c>
      <c r="I14" s="57">
        <f>+G14-H14</f>
        <v>200318.9</v>
      </c>
    </row>
    <row r="15" spans="1:9" x14ac:dyDescent="0.25">
      <c r="A15" s="3"/>
      <c r="B15" s="43"/>
      <c r="C15" s="43"/>
      <c r="D15" s="25"/>
      <c r="E15" s="39"/>
      <c r="G15" s="25"/>
      <c r="H15" s="25"/>
      <c r="I15" s="25"/>
    </row>
    <row r="16" spans="1:9" x14ac:dyDescent="0.25">
      <c r="A16" s="3" t="s">
        <v>41</v>
      </c>
      <c r="B16" s="25">
        <v>66882.8</v>
      </c>
      <c r="C16" s="25">
        <v>93798.6</v>
      </c>
      <c r="D16" s="25">
        <f t="shared" ref="D16:D19" si="0">+B16-C16</f>
        <v>-26915.800000000003</v>
      </c>
      <c r="E16" s="39"/>
      <c r="F16" s="3" t="s">
        <v>42</v>
      </c>
      <c r="G16" s="25">
        <v>31102.3</v>
      </c>
      <c r="H16" s="25">
        <v>27640.7</v>
      </c>
      <c r="I16" s="58">
        <f>+G16-H16</f>
        <v>3461.5999999999985</v>
      </c>
    </row>
    <row r="17" spans="1:9" x14ac:dyDescent="0.25">
      <c r="A17" s="3" t="s">
        <v>43</v>
      </c>
      <c r="B17" s="25">
        <v>331207.40000000002</v>
      </c>
      <c r="C17" s="25">
        <v>298622.40000000002</v>
      </c>
      <c r="D17" s="25">
        <f t="shared" si="0"/>
        <v>32585</v>
      </c>
      <c r="E17" s="39"/>
      <c r="G17" s="25"/>
      <c r="H17" s="25"/>
      <c r="I17" s="25"/>
    </row>
    <row r="18" spans="1:9" x14ac:dyDescent="0.25">
      <c r="A18" s="3" t="s">
        <v>44</v>
      </c>
      <c r="B18" s="25">
        <v>1228.2</v>
      </c>
      <c r="C18" s="25">
        <v>1228.2</v>
      </c>
      <c r="D18" s="25">
        <f t="shared" si="0"/>
        <v>0</v>
      </c>
      <c r="E18" s="39"/>
      <c r="F18" s="3" t="s">
        <v>45</v>
      </c>
      <c r="G18" s="42">
        <v>2655.9</v>
      </c>
      <c r="H18" s="42">
        <v>3185.8</v>
      </c>
      <c r="I18" s="58">
        <f>+G18-H18</f>
        <v>-529.90000000000009</v>
      </c>
    </row>
    <row r="19" spans="1:9" ht="15" x14ac:dyDescent="0.25">
      <c r="A19" s="3" t="s">
        <v>46</v>
      </c>
      <c r="B19" s="28">
        <v>-1228.2</v>
      </c>
      <c r="C19" s="28">
        <v>-1228.2</v>
      </c>
      <c r="D19" s="28">
        <f t="shared" si="0"/>
        <v>0</v>
      </c>
      <c r="E19" s="45"/>
      <c r="F19" s="3"/>
      <c r="G19" s="25"/>
      <c r="H19" s="25"/>
      <c r="I19" s="25"/>
    </row>
    <row r="20" spans="1:9" x14ac:dyDescent="0.25">
      <c r="A20" s="3"/>
      <c r="B20" s="43"/>
      <c r="C20" s="43"/>
      <c r="D20" s="46"/>
      <c r="E20" s="39"/>
      <c r="G20" s="25"/>
      <c r="H20" s="25"/>
      <c r="I20" s="25"/>
    </row>
    <row r="21" spans="1:9" ht="27.75" customHeight="1" x14ac:dyDescent="0.25">
      <c r="A21" s="3" t="s">
        <v>47</v>
      </c>
      <c r="B21" s="25">
        <f>+B23+B25</f>
        <v>5473639.9000000004</v>
      </c>
      <c r="C21" s="25">
        <f>+C23+C25</f>
        <v>5347797.5</v>
      </c>
      <c r="D21" s="25">
        <f>+B21-C21</f>
        <v>125842.40000000037</v>
      </c>
      <c r="F21" s="47" t="s">
        <v>48</v>
      </c>
      <c r="G21" s="42">
        <v>1411</v>
      </c>
      <c r="H21" s="42">
        <v>1411</v>
      </c>
      <c r="I21" s="58">
        <f>+G21-H21</f>
        <v>0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7" t="s">
        <v>49</v>
      </c>
      <c r="B23" s="25">
        <v>6662502.5</v>
      </c>
      <c r="C23" s="25">
        <v>6521661.7000000002</v>
      </c>
      <c r="D23" s="25">
        <f>+B23-C23</f>
        <v>140840.79999999981</v>
      </c>
      <c r="F23" s="3" t="s">
        <v>50</v>
      </c>
      <c r="G23" s="25">
        <v>773914.2</v>
      </c>
      <c r="H23" s="25">
        <v>768307.8</v>
      </c>
      <c r="I23" s="58">
        <f>+G23-H23</f>
        <v>5606.3999999999069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51</v>
      </c>
      <c r="B25" s="25">
        <v>-1188862.6000000001</v>
      </c>
      <c r="C25" s="25">
        <v>-1173864.2</v>
      </c>
      <c r="D25" s="25">
        <f>+B25-C25</f>
        <v>-14998.40000000014</v>
      </c>
      <c r="F25" s="3" t="s">
        <v>52</v>
      </c>
      <c r="G25" s="16">
        <v>987.2</v>
      </c>
      <c r="H25" s="16">
        <v>984.5</v>
      </c>
      <c r="I25" s="59">
        <f>+G25-H25</f>
        <v>2.7000000000000455</v>
      </c>
    </row>
    <row r="26" spans="1:9" x14ac:dyDescent="0.25">
      <c r="A26" s="3"/>
      <c r="B26" s="25"/>
      <c r="C26" s="25"/>
      <c r="D26" s="25"/>
      <c r="E26" s="39"/>
      <c r="G26" s="48"/>
      <c r="H26" s="48"/>
      <c r="I26" s="25"/>
    </row>
    <row r="27" spans="1:9" ht="15" x14ac:dyDescent="0.25">
      <c r="A27" s="3" t="s">
        <v>53</v>
      </c>
      <c r="B27" s="49">
        <v>185639.7</v>
      </c>
      <c r="C27" s="49">
        <v>129956.8</v>
      </c>
      <c r="D27" s="25">
        <f>+B27-C27</f>
        <v>55682.900000000009</v>
      </c>
      <c r="E27" s="39"/>
      <c r="F27" s="3" t="s">
        <v>54</v>
      </c>
      <c r="G27" s="16">
        <f>SUM(G13:G26)</f>
        <v>2518516.5</v>
      </c>
      <c r="H27" s="16">
        <f>SUM(H13:H26)</f>
        <v>2300913.9000000004</v>
      </c>
      <c r="I27" s="16">
        <f>+G27-H27</f>
        <v>217602.59999999963</v>
      </c>
    </row>
    <row r="28" spans="1:9" x14ac:dyDescent="0.25">
      <c r="A28" s="3"/>
      <c r="B28" s="25"/>
      <c r="C28" s="25"/>
      <c r="D28" s="49"/>
      <c r="E28" s="39"/>
      <c r="G28" s="50"/>
      <c r="H28" s="50"/>
      <c r="I28" s="51"/>
    </row>
    <row r="29" spans="1:9" x14ac:dyDescent="0.25">
      <c r="A29" s="3"/>
      <c r="B29" s="49"/>
      <c r="C29" s="49"/>
      <c r="D29" s="49"/>
      <c r="E29" s="39"/>
      <c r="F29" s="40" t="s">
        <v>55</v>
      </c>
      <c r="G29" s="39"/>
      <c r="H29" s="39"/>
      <c r="I29" s="39"/>
    </row>
    <row r="30" spans="1:9" x14ac:dyDescent="0.25">
      <c r="A30" s="3" t="s">
        <v>56</v>
      </c>
      <c r="B30" s="49">
        <v>29754</v>
      </c>
      <c r="C30" s="49">
        <v>29858.7</v>
      </c>
      <c r="D30" s="25">
        <f>+B30-C30</f>
        <v>-104.70000000000073</v>
      </c>
      <c r="E30" s="39"/>
      <c r="F30" s="3" t="s">
        <v>57</v>
      </c>
      <c r="G30" s="42">
        <v>1858033.4</v>
      </c>
      <c r="H30" s="42">
        <v>1858020</v>
      </c>
      <c r="I30" s="60">
        <f t="shared" ref="I30:I35" si="1">+G30-H30</f>
        <v>13.399999999906868</v>
      </c>
    </row>
    <row r="31" spans="1:9" x14ac:dyDescent="0.25">
      <c r="A31" s="3"/>
      <c r="B31" s="49"/>
      <c r="C31" s="49"/>
      <c r="D31" s="49"/>
      <c r="E31" s="39"/>
      <c r="F31" s="3" t="s">
        <v>58</v>
      </c>
      <c r="G31" s="42">
        <v>1096611.1000000001</v>
      </c>
      <c r="H31" s="42">
        <v>1096611.1000000001</v>
      </c>
      <c r="I31" s="60">
        <f t="shared" si="1"/>
        <v>0</v>
      </c>
    </row>
    <row r="32" spans="1:9" x14ac:dyDescent="0.25">
      <c r="A32" s="3" t="s">
        <v>59</v>
      </c>
      <c r="B32" s="15">
        <v>0</v>
      </c>
      <c r="C32" s="15">
        <v>0</v>
      </c>
      <c r="D32" s="25">
        <f>+B32-C32</f>
        <v>0</v>
      </c>
      <c r="E32" s="39"/>
      <c r="F32" s="3" t="s">
        <v>60</v>
      </c>
      <c r="G32" s="42">
        <v>113389.2</v>
      </c>
      <c r="H32" s="42">
        <v>113389.2</v>
      </c>
      <c r="I32" s="60">
        <f t="shared" si="1"/>
        <v>0</v>
      </c>
    </row>
    <row r="33" spans="1:11" x14ac:dyDescent="0.25">
      <c r="A33" s="3"/>
      <c r="B33" s="49"/>
      <c r="C33" s="49"/>
      <c r="D33" s="49"/>
      <c r="E33" s="39"/>
      <c r="F33" s="3" t="s">
        <v>61</v>
      </c>
      <c r="G33" s="42">
        <v>6381.5</v>
      </c>
      <c r="H33" s="42">
        <v>6381.5</v>
      </c>
      <c r="I33" s="61">
        <f t="shared" si="1"/>
        <v>0</v>
      </c>
    </row>
    <row r="34" spans="1:11" x14ac:dyDescent="0.25">
      <c r="A34" s="3" t="s">
        <v>62</v>
      </c>
      <c r="B34" s="49">
        <v>5806.1</v>
      </c>
      <c r="C34" s="49">
        <v>5084.2</v>
      </c>
      <c r="D34" s="25">
        <f>+B34-C34</f>
        <v>721.90000000000055</v>
      </c>
      <c r="E34" s="39"/>
      <c r="F34" s="3" t="s">
        <v>63</v>
      </c>
      <c r="G34" s="42">
        <v>586690.4</v>
      </c>
      <c r="H34" s="42">
        <v>586690.4</v>
      </c>
      <c r="I34" s="60">
        <f t="shared" si="1"/>
        <v>0</v>
      </c>
    </row>
    <row r="35" spans="1:11" ht="15" x14ac:dyDescent="0.25">
      <c r="A35" s="3"/>
      <c r="B35" s="49"/>
      <c r="C35" s="49"/>
      <c r="D35" s="49"/>
      <c r="E35" s="39"/>
      <c r="F35" s="3" t="s">
        <v>64</v>
      </c>
      <c r="G35" s="88">
        <v>236065.8</v>
      </c>
      <c r="H35" s="16">
        <v>202420.7</v>
      </c>
      <c r="I35" s="59">
        <f t="shared" si="1"/>
        <v>33645.099999999977</v>
      </c>
    </row>
    <row r="36" spans="1:11" ht="15" x14ac:dyDescent="0.25">
      <c r="A36" s="3" t="s">
        <v>65</v>
      </c>
      <c r="B36" s="52">
        <v>726.2</v>
      </c>
      <c r="C36" s="52">
        <v>787</v>
      </c>
      <c r="D36" s="52">
        <f>+B36-C36</f>
        <v>-60.799999999999955</v>
      </c>
      <c r="E36" s="39"/>
    </row>
    <row r="37" spans="1:11" x14ac:dyDescent="0.25">
      <c r="A37" s="3"/>
      <c r="B37" s="49"/>
      <c r="C37" s="49"/>
      <c r="D37" s="49"/>
      <c r="E37" s="39"/>
      <c r="G37" s="48"/>
    </row>
    <row r="38" spans="1:11" ht="15" x14ac:dyDescent="0.25">
      <c r="A38" s="3"/>
      <c r="B38" s="49"/>
      <c r="C38" s="49"/>
      <c r="D38" s="49"/>
      <c r="E38" s="39"/>
      <c r="F38" s="3" t="s">
        <v>66</v>
      </c>
      <c r="G38" s="16">
        <f>SUM(G30:G37)</f>
        <v>3897171.4</v>
      </c>
      <c r="H38" s="16">
        <f>SUM(H30:H37)</f>
        <v>3863512.9000000004</v>
      </c>
      <c r="I38" s="16">
        <f>+G38-H38</f>
        <v>33658.499999999534</v>
      </c>
    </row>
    <row r="39" spans="1:11" x14ac:dyDescent="0.25">
      <c r="A39" s="3"/>
      <c r="B39" s="49"/>
      <c r="C39" s="49"/>
      <c r="D39" s="49"/>
      <c r="E39" s="39"/>
      <c r="F39" s="3"/>
      <c r="G39" s="42"/>
      <c r="H39" s="42"/>
      <c r="I39" s="42">
        <f>+G39-H39</f>
        <v>0</v>
      </c>
    </row>
    <row r="40" spans="1:11" ht="15" x14ac:dyDescent="0.25">
      <c r="A40" s="3" t="s">
        <v>67</v>
      </c>
      <c r="B40" s="38">
        <f>+B36+B34+B32+B30+B27+B21+B14+B12</f>
        <v>6415687.9000000004</v>
      </c>
      <c r="C40" s="38">
        <f>+C36+C34+C32+C30+C27+C21+C14+C12</f>
        <v>6164426.7999999998</v>
      </c>
      <c r="D40" s="38">
        <f>+B40-C40</f>
        <v>251261.10000000056</v>
      </c>
      <c r="E40" s="39"/>
      <c r="F40" s="3"/>
      <c r="G40" s="38">
        <f>+G27+G38</f>
        <v>6415687.9000000004</v>
      </c>
      <c r="H40" s="38">
        <f>+H27+H38</f>
        <v>6164426.8000000007</v>
      </c>
      <c r="I40" s="38">
        <f>+G40-H40</f>
        <v>251261.09999999963</v>
      </c>
    </row>
    <row r="41" spans="1:11" x14ac:dyDescent="0.25">
      <c r="C41" s="33"/>
      <c r="D41" s="33"/>
      <c r="E41" s="39"/>
      <c r="G41" s="66"/>
    </row>
    <row r="42" spans="1:11" x14ac:dyDescent="0.25">
      <c r="B42" s="53"/>
    </row>
    <row r="43" spans="1:11" x14ac:dyDescent="0.25">
      <c r="B43" s="53"/>
    </row>
    <row r="46" spans="1:11" x14ac:dyDescent="0.25">
      <c r="K46" s="62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44"/>
  <sheetViews>
    <sheetView tabSelected="1" topLeftCell="A28" workbookViewId="0">
      <selection activeCell="E49" sqref="E49"/>
    </sheetView>
  </sheetViews>
  <sheetFormatPr baseColWidth="10" defaultColWidth="8" defaultRowHeight="12.75" x14ac:dyDescent="0.25"/>
  <cols>
    <col min="1" max="1" width="87" style="20" customWidth="1"/>
    <col min="2" max="2" width="6.7109375" style="71" customWidth="1"/>
    <col min="3" max="3" width="28.140625" style="78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73"/>
    </row>
    <row r="2" spans="1:3" s="19" customFormat="1" ht="15.75" x14ac:dyDescent="0.25">
      <c r="A2" s="17" t="s">
        <v>1</v>
      </c>
      <c r="B2" s="18"/>
      <c r="C2" s="73"/>
    </row>
    <row r="3" spans="1:3" x14ac:dyDescent="0.25">
      <c r="A3" s="17"/>
      <c r="B3" s="17"/>
      <c r="C3" s="74"/>
    </row>
    <row r="4" spans="1:3" s="22" customFormat="1" ht="14.25" x14ac:dyDescent="0.25">
      <c r="A4" s="17" t="s">
        <v>2</v>
      </c>
      <c r="B4" s="21"/>
      <c r="C4" s="75"/>
    </row>
    <row r="5" spans="1:3" s="22" customFormat="1" ht="14.25" x14ac:dyDescent="0.25">
      <c r="A5" s="17" t="s">
        <v>87</v>
      </c>
      <c r="B5" s="21"/>
      <c r="C5" s="75"/>
    </row>
    <row r="6" spans="1:3" s="21" customFormat="1" ht="14.25" x14ac:dyDescent="0.25">
      <c r="A6" s="23" t="s">
        <v>4</v>
      </c>
      <c r="B6" s="24"/>
      <c r="C6" s="76"/>
    </row>
    <row r="7" spans="1:3" s="17" customFormat="1" x14ac:dyDescent="0.25">
      <c r="B7" s="1"/>
      <c r="C7" s="74"/>
    </row>
    <row r="8" spans="1:3" s="17" customFormat="1" x14ac:dyDescent="0.25">
      <c r="B8" s="1"/>
      <c r="C8" s="74"/>
    </row>
    <row r="9" spans="1:3" x14ac:dyDescent="0.25">
      <c r="B9" s="1"/>
      <c r="C9" s="77">
        <v>44136</v>
      </c>
    </row>
    <row r="11" spans="1:3" x14ac:dyDescent="0.25">
      <c r="A11" s="20" t="s">
        <v>5</v>
      </c>
    </row>
    <row r="12" spans="1:3" x14ac:dyDescent="0.25">
      <c r="A12" s="3" t="s">
        <v>6</v>
      </c>
      <c r="C12" s="79">
        <f>'ER Enero'!C12+'ER Febrero'!C12+'ER Marzo'!C12+'ER Abril'!C12+'ER Mayo'!C12+'ER Junio'!C12+'ER Julio'!C12+'ER Agosto'!C12+'ER Sept'!C12+'ER Oct'!C12+'ER Nov'!C12</f>
        <v>630956.30000000005</v>
      </c>
    </row>
    <row r="13" spans="1:3" x14ac:dyDescent="0.25">
      <c r="A13" s="3" t="s">
        <v>7</v>
      </c>
      <c r="C13" s="79">
        <f>'ER Enero'!C13+'ER Febrero'!C13+'ER Marzo'!C13+'ER Abril'!C13+'ER Mayo'!C13+'ER Junio'!C13+'ER Julio'!C13+'ER Agosto'!C13+'ER Sept'!C13+'ER Oct'!C13+'ER Nov'!C13</f>
        <v>6568.9000000000015</v>
      </c>
    </row>
    <row r="14" spans="1:3" x14ac:dyDescent="0.25">
      <c r="A14" s="3" t="s">
        <v>8</v>
      </c>
      <c r="C14" s="79">
        <f>'ER Enero'!C14+'ER Febrero'!C14+'ER Marzo'!C14+'ER Abril'!C14+'ER Mayo'!C14+'ER Junio'!C14+'ER Julio'!C14+'ER Agosto'!C14+'ER Sept'!C14+'ER Oct'!C14+'ER Nov'!C14</f>
        <v>12894.000000000002</v>
      </c>
    </row>
    <row r="15" spans="1:3" ht="13.5" customHeight="1" x14ac:dyDescent="0.25">
      <c r="A15" s="3" t="s">
        <v>9</v>
      </c>
      <c r="C15" s="80">
        <f>'ER Enero'!C15+'ER Febrero'!C15+'ER Marzo'!C15+'ER Abril'!C15+'ER Mayo'!C15+'ER Junio'!C15+'ER Julio'!C15+'ER Agosto'!C15+'ER Sept'!C15+'ER Oct'!C15+'ER Nov'!C15</f>
        <v>7617.4000000000005</v>
      </c>
    </row>
    <row r="16" spans="1:3" ht="13.5" customHeight="1" x14ac:dyDescent="0.25">
      <c r="A16" s="29"/>
      <c r="C16" s="81">
        <f>SUM(C12:C15)</f>
        <v>658036.60000000009</v>
      </c>
    </row>
    <row r="17" spans="1:6" x14ac:dyDescent="0.25">
      <c r="A17" s="31"/>
      <c r="C17" s="79"/>
    </row>
    <row r="18" spans="1:6" x14ac:dyDescent="0.25">
      <c r="A18" s="3" t="s">
        <v>10</v>
      </c>
    </row>
    <row r="19" spans="1:6" x14ac:dyDescent="0.25">
      <c r="A19" s="3" t="s">
        <v>11</v>
      </c>
      <c r="C19" s="79">
        <f>'ER Enero'!C19+'ER Febrero'!C19+'ER Marzo'!C19+'ER Abril'!C19+'ER Mayo'!C19+'ER Junio'!C19+'ER Julio'!C19+'ER Agosto'!C19+'ER Sept'!C19+'ER Oct'!C19+'ER Nov'!C19</f>
        <v>110784.90000000001</v>
      </c>
    </row>
    <row r="20" spans="1:6" ht="15" x14ac:dyDescent="0.25">
      <c r="A20" s="3" t="s">
        <v>12</v>
      </c>
      <c r="C20" s="80">
        <v>0</v>
      </c>
    </row>
    <row r="21" spans="1:6" x14ac:dyDescent="0.25">
      <c r="A21" s="3"/>
      <c r="C21" s="79">
        <f>+C19+C20</f>
        <v>110784.90000000001</v>
      </c>
    </row>
    <row r="22" spans="1:6" x14ac:dyDescent="0.25">
      <c r="A22" s="3"/>
      <c r="C22" s="79"/>
    </row>
    <row r="23" spans="1:6" x14ac:dyDescent="0.25">
      <c r="A23" s="3" t="s">
        <v>13</v>
      </c>
      <c r="C23" s="79">
        <f>SUM(C16-C21)</f>
        <v>547251.70000000007</v>
      </c>
    </row>
    <row r="24" spans="1:6" x14ac:dyDescent="0.25">
      <c r="A24" s="3"/>
      <c r="C24" s="79"/>
    </row>
    <row r="25" spans="1:6" x14ac:dyDescent="0.25">
      <c r="A25" s="3" t="s">
        <v>14</v>
      </c>
      <c r="C25" s="79"/>
    </row>
    <row r="26" spans="1:6" ht="15" x14ac:dyDescent="0.25">
      <c r="A26" s="3" t="s">
        <v>15</v>
      </c>
      <c r="C26" s="80">
        <f>'ER Enero'!C26+'ER Febrero'!C26+'ER Marzo'!C26+'ER Abril'!C26+'ER Mayo'!C26+'ER Junio'!C26+'ER Julio'!C26+'ER Agosto'!C26+'ER Sept'!C26+'ER Oct'!C26+'ER Nov'!C26</f>
        <v>321252.10000000003</v>
      </c>
      <c r="E26" s="78"/>
      <c r="F26" s="78"/>
    </row>
    <row r="27" spans="1:6" x14ac:dyDescent="0.25">
      <c r="A27" s="3"/>
      <c r="C27" s="79"/>
    </row>
    <row r="28" spans="1:6" x14ac:dyDescent="0.25">
      <c r="A28" s="3" t="s">
        <v>16</v>
      </c>
      <c r="C28" s="79">
        <f>+C23-C26</f>
        <v>225999.60000000003</v>
      </c>
    </row>
    <row r="29" spans="1:6" x14ac:dyDescent="0.25">
      <c r="A29" s="3"/>
      <c r="C29" s="79"/>
    </row>
    <row r="31" spans="1:6" x14ac:dyDescent="0.25">
      <c r="A31" s="3"/>
      <c r="C31" s="79"/>
    </row>
    <row r="32" spans="1:6" x14ac:dyDescent="0.25">
      <c r="A32" s="3" t="s">
        <v>17</v>
      </c>
      <c r="C32" s="79">
        <f>'ER Enero'!C32+'ER Febrero'!C32+'ER Marzo'!C32+'ER Abril'!C32+'ER Mayo'!C32+'ER Junio'!C32+'ER Julio'!C32+'ER Agosto'!C32+'ER Sept'!C32+'ER Oct'!C32+'ER Nov'!C32</f>
        <v>89374.7</v>
      </c>
    </row>
    <row r="33" spans="1:6" x14ac:dyDescent="0.25">
      <c r="A33" s="3" t="s">
        <v>18</v>
      </c>
      <c r="C33" s="79">
        <f>'ER Enero'!C33+'ER Febrero'!C33+'ER Marzo'!C33+'ER Abril'!C33+'ER Mayo'!C33+'ER Junio'!C33+'ER Julio'!C33+'ER Agosto'!C33+'ER Sept'!C33+'ER Oct'!C33+'ER Nov'!C33</f>
        <v>92.799999999999955</v>
      </c>
    </row>
    <row r="34" spans="1:6" x14ac:dyDescent="0.25">
      <c r="A34" s="3"/>
      <c r="C34" s="79"/>
    </row>
    <row r="35" spans="1:6" x14ac:dyDescent="0.25">
      <c r="A35" s="3" t="s">
        <v>19</v>
      </c>
      <c r="C35" s="79">
        <f>'ER Enero'!C35+'ER Febrero'!C35+'ER Marzo'!C35+'ER Abril'!C35+'ER Mayo'!C35+'ER Junio'!C35+'ER Julio'!C35+'ER Agosto'!C35+'ER Sept'!C35+'ER Oct'!C35+'ER Nov'!C35</f>
        <v>60479.200000000012</v>
      </c>
      <c r="E35" s="78"/>
      <c r="F35" s="78"/>
    </row>
    <row r="36" spans="1:6" x14ac:dyDescent="0.25">
      <c r="A36" s="3"/>
      <c r="C36" s="79"/>
    </row>
    <row r="37" spans="1:6" x14ac:dyDescent="0.25">
      <c r="A37" s="3" t="s">
        <v>20</v>
      </c>
    </row>
    <row r="38" spans="1:6" x14ac:dyDescent="0.25">
      <c r="A38" s="64" t="s">
        <v>21</v>
      </c>
      <c r="C38" s="79">
        <f>'ER Enero'!C38+'ER Febrero'!C38+'ER Marzo'!C38+'ER Abril'!C38+'ER Mayo'!C38+'ER Junio'!C38+'ER Julio'!C38+'ER Agosto'!C38+'ER Sept'!C38+'ER Oct'!C38+'ER Nov'!C38</f>
        <v>18263.099999999999</v>
      </c>
    </row>
    <row r="39" spans="1:6" x14ac:dyDescent="0.25">
      <c r="A39" s="64" t="s">
        <v>22</v>
      </c>
      <c r="C39" s="79">
        <f>'ER Enero'!C39+'ER Febrero'!C39+'ER Marzo'!C39+'ER Abril'!C39+'ER Mayo'!C39+'ER Junio'!C39+'ER Julio'!C39+'ER Agosto'!C39+'ER Sept'!C39+'ER Oct'!C39+'ER Nov'!C39</f>
        <v>4205.3</v>
      </c>
    </row>
    <row r="40" spans="1:6" x14ac:dyDescent="0.25">
      <c r="A40" s="64" t="s">
        <v>23</v>
      </c>
      <c r="C40" s="79">
        <f>'ER Enero'!C40+'ER Febrero'!C40+'ER Marzo'!C40+'ER Abril'!C40+'ER Mayo'!C40+'ER Junio'!C40+'ER Julio'!C40+'ER Agosto'!C40+'ER Sept'!C40+'ER Oct'!C40+'ER Nov'!C40</f>
        <v>100841.5</v>
      </c>
    </row>
    <row r="41" spans="1:6" ht="15" x14ac:dyDescent="0.25">
      <c r="A41" s="64" t="s">
        <v>24</v>
      </c>
      <c r="C41" s="80">
        <f>'ER Enero'!C41+'ER Febrero'!C41+'ER Marzo'!C41+'ER Abril'!C41+'ER Mayo'!C41+'ER Junio'!C41+'ER Julio'!C41+'ER Agosto'!C41+'ER Sept'!C41+'ER Oct'!C41+'ER Nov'!C41</f>
        <v>16570.599999999999</v>
      </c>
    </row>
    <row r="42" spans="1:6" x14ac:dyDescent="0.25">
      <c r="A42" s="3"/>
      <c r="C42" s="79">
        <f>SUM(C38:C41)</f>
        <v>139880.5</v>
      </c>
    </row>
    <row r="43" spans="1:6" x14ac:dyDescent="0.25">
      <c r="A43" s="3"/>
      <c r="C43" s="79"/>
    </row>
    <row r="44" spans="1:6" x14ac:dyDescent="0.25">
      <c r="A44" s="3" t="s">
        <v>25</v>
      </c>
      <c r="C44" s="79">
        <f>+C28+C32+C33+C35-C42</f>
        <v>236065.80000000005</v>
      </c>
    </row>
    <row r="45" spans="1:6" s="3" customFormat="1" x14ac:dyDescent="0.25">
      <c r="B45" s="71"/>
      <c r="C45" s="79"/>
    </row>
    <row r="46" spans="1:6" s="3" customFormat="1" x14ac:dyDescent="0.25">
      <c r="A46" s="3" t="s">
        <v>26</v>
      </c>
      <c r="B46" s="71"/>
      <c r="C46" s="79"/>
    </row>
    <row r="47" spans="1:6" s="3" customFormat="1" ht="15" x14ac:dyDescent="0.25">
      <c r="A47" s="3" t="s">
        <v>27</v>
      </c>
      <c r="B47" s="71"/>
      <c r="C47" s="80">
        <v>0</v>
      </c>
    </row>
    <row r="48" spans="1:6" s="3" customFormat="1" x14ac:dyDescent="0.25">
      <c r="A48" s="37"/>
      <c r="B48" s="71"/>
      <c r="C48" s="79"/>
    </row>
    <row r="49" spans="1:3" s="3" customFormat="1" ht="15" x14ac:dyDescent="0.25">
      <c r="A49" s="3" t="s">
        <v>28</v>
      </c>
      <c r="B49" s="1"/>
      <c r="C49" s="82">
        <f>+C44+C47</f>
        <v>236065.80000000005</v>
      </c>
    </row>
    <row r="50" spans="1:3" s="3" customFormat="1" x14ac:dyDescent="0.25">
      <c r="B50" s="71"/>
      <c r="C50" s="79"/>
    </row>
    <row r="51" spans="1:3" x14ac:dyDescent="0.25">
      <c r="C51" s="83"/>
    </row>
    <row r="52" spans="1:3" x14ac:dyDescent="0.25">
      <c r="C52" s="84"/>
    </row>
    <row r="60" spans="1:3" x14ac:dyDescent="0.25">
      <c r="C60" s="85"/>
    </row>
    <row r="61" spans="1:3" x14ac:dyDescent="0.25">
      <c r="C61" s="85"/>
    </row>
    <row r="62" spans="1:3" x14ac:dyDescent="0.25">
      <c r="C62" s="85"/>
    </row>
    <row r="63" spans="1:3" x14ac:dyDescent="0.25">
      <c r="C63" s="85"/>
    </row>
    <row r="64" spans="1:3" x14ac:dyDescent="0.25">
      <c r="C64" s="85"/>
    </row>
    <row r="65" spans="1:3" x14ac:dyDescent="0.25">
      <c r="C65" s="85"/>
    </row>
    <row r="66" spans="1:3" s="3" customFormat="1" x14ac:dyDescent="0.25">
      <c r="A66" s="20"/>
      <c r="B66" s="71"/>
      <c r="C66" s="85"/>
    </row>
    <row r="67" spans="1:3" x14ac:dyDescent="0.25">
      <c r="C67" s="85"/>
    </row>
    <row r="68" spans="1:3" x14ac:dyDescent="0.25">
      <c r="C68" s="85"/>
    </row>
    <row r="69" spans="1:3" x14ac:dyDescent="0.25">
      <c r="C69" s="85"/>
    </row>
    <row r="70" spans="1:3" x14ac:dyDescent="0.25">
      <c r="C70" s="85"/>
    </row>
    <row r="71" spans="1:3" x14ac:dyDescent="0.25">
      <c r="C71" s="85"/>
    </row>
    <row r="72" spans="1:3" x14ac:dyDescent="0.25">
      <c r="C72" s="85"/>
    </row>
    <row r="73" spans="1:3" x14ac:dyDescent="0.25">
      <c r="C73" s="85"/>
    </row>
    <row r="74" spans="1:3" x14ac:dyDescent="0.25">
      <c r="C74" s="85"/>
    </row>
    <row r="75" spans="1:3" x14ac:dyDescent="0.25">
      <c r="C75" s="85"/>
    </row>
    <row r="76" spans="1:3" x14ac:dyDescent="0.25">
      <c r="C76" s="85"/>
    </row>
    <row r="77" spans="1:3" x14ac:dyDescent="0.25">
      <c r="C77" s="85"/>
    </row>
    <row r="78" spans="1:3" x14ac:dyDescent="0.25">
      <c r="C78" s="85"/>
    </row>
    <row r="79" spans="1:3" x14ac:dyDescent="0.25">
      <c r="C79" s="85"/>
    </row>
    <row r="80" spans="1:3" x14ac:dyDescent="0.25">
      <c r="C80" s="85"/>
    </row>
    <row r="81" spans="3:3" x14ac:dyDescent="0.25">
      <c r="C81" s="85"/>
    </row>
    <row r="82" spans="3:3" x14ac:dyDescent="0.25">
      <c r="C82" s="85"/>
    </row>
    <row r="83" spans="3:3" x14ac:dyDescent="0.25">
      <c r="C83" s="85"/>
    </row>
    <row r="84" spans="3:3" x14ac:dyDescent="0.25">
      <c r="C84" s="85"/>
    </row>
    <row r="85" spans="3:3" x14ac:dyDescent="0.25">
      <c r="C85" s="85"/>
    </row>
    <row r="86" spans="3:3" x14ac:dyDescent="0.25">
      <c r="C86" s="85"/>
    </row>
    <row r="87" spans="3:3" x14ac:dyDescent="0.25">
      <c r="C87" s="85"/>
    </row>
    <row r="88" spans="3:3" x14ac:dyDescent="0.25">
      <c r="C88" s="85"/>
    </row>
    <row r="89" spans="3:3" x14ac:dyDescent="0.25">
      <c r="C89" s="85"/>
    </row>
    <row r="90" spans="3:3" x14ac:dyDescent="0.25">
      <c r="C90" s="85"/>
    </row>
    <row r="91" spans="3:3" x14ac:dyDescent="0.25">
      <c r="C91" s="85"/>
    </row>
    <row r="92" spans="3:3" x14ac:dyDescent="0.25">
      <c r="C92" s="85"/>
    </row>
    <row r="93" spans="3:3" x14ac:dyDescent="0.25">
      <c r="C93" s="85"/>
    </row>
    <row r="94" spans="3:3" x14ac:dyDescent="0.25">
      <c r="C94" s="85"/>
    </row>
    <row r="95" spans="3:3" x14ac:dyDescent="0.25">
      <c r="C95" s="85"/>
    </row>
    <row r="96" spans="3:3" x14ac:dyDescent="0.25">
      <c r="C96" s="85"/>
    </row>
    <row r="97" spans="3:3" x14ac:dyDescent="0.25">
      <c r="C97" s="85"/>
    </row>
    <row r="98" spans="3:3" x14ac:dyDescent="0.25">
      <c r="C98" s="85"/>
    </row>
    <row r="99" spans="3:3" x14ac:dyDescent="0.25">
      <c r="C99" s="85"/>
    </row>
    <row r="100" spans="3:3" x14ac:dyDescent="0.25">
      <c r="C100" s="85"/>
    </row>
    <row r="101" spans="3:3" x14ac:dyDescent="0.25">
      <c r="C101" s="85"/>
    </row>
    <row r="102" spans="3:3" x14ac:dyDescent="0.25">
      <c r="C102" s="85"/>
    </row>
    <row r="103" spans="3:3" x14ac:dyDescent="0.25">
      <c r="C103" s="85"/>
    </row>
    <row r="104" spans="3:3" x14ac:dyDescent="0.25">
      <c r="C104" s="85"/>
    </row>
    <row r="105" spans="3:3" x14ac:dyDescent="0.25">
      <c r="C105" s="85"/>
    </row>
    <row r="106" spans="3:3" x14ac:dyDescent="0.25">
      <c r="C106" s="85"/>
    </row>
    <row r="107" spans="3:3" x14ac:dyDescent="0.25">
      <c r="C107" s="85"/>
    </row>
    <row r="108" spans="3:3" x14ac:dyDescent="0.25">
      <c r="C108" s="85"/>
    </row>
    <row r="109" spans="3:3" x14ac:dyDescent="0.25">
      <c r="C109" s="85"/>
    </row>
    <row r="110" spans="3:3" x14ac:dyDescent="0.25">
      <c r="C110" s="85"/>
    </row>
    <row r="111" spans="3:3" x14ac:dyDescent="0.25">
      <c r="C111" s="85"/>
    </row>
    <row r="112" spans="3:3" x14ac:dyDescent="0.25">
      <c r="C112" s="85"/>
    </row>
    <row r="113" spans="3:3" x14ac:dyDescent="0.25">
      <c r="C113" s="85"/>
    </row>
    <row r="114" spans="3:3" x14ac:dyDescent="0.25">
      <c r="C114" s="85"/>
    </row>
    <row r="115" spans="3:3" x14ac:dyDescent="0.25">
      <c r="C115" s="85"/>
    </row>
    <row r="116" spans="3:3" x14ac:dyDescent="0.25">
      <c r="C116" s="85"/>
    </row>
    <row r="117" spans="3:3" x14ac:dyDescent="0.25">
      <c r="C117" s="85"/>
    </row>
    <row r="118" spans="3:3" x14ac:dyDescent="0.25">
      <c r="C118" s="85"/>
    </row>
    <row r="119" spans="3:3" x14ac:dyDescent="0.25">
      <c r="C119" s="85"/>
    </row>
    <row r="120" spans="3:3" x14ac:dyDescent="0.25">
      <c r="C120" s="85"/>
    </row>
    <row r="121" spans="3:3" x14ac:dyDescent="0.25">
      <c r="C121" s="85"/>
    </row>
    <row r="122" spans="3:3" x14ac:dyDescent="0.25">
      <c r="C122" s="85"/>
    </row>
    <row r="123" spans="3:3" x14ac:dyDescent="0.25">
      <c r="C123" s="85"/>
    </row>
    <row r="124" spans="3:3" x14ac:dyDescent="0.25">
      <c r="C124" s="85"/>
    </row>
    <row r="125" spans="3:3" x14ac:dyDescent="0.25">
      <c r="C125" s="85"/>
    </row>
    <row r="126" spans="3:3" x14ac:dyDescent="0.25">
      <c r="C126" s="85"/>
    </row>
    <row r="127" spans="3:3" x14ac:dyDescent="0.25">
      <c r="C127" s="85"/>
    </row>
    <row r="128" spans="3:3" x14ac:dyDescent="0.25">
      <c r="C128" s="85"/>
    </row>
    <row r="129" spans="3:3" x14ac:dyDescent="0.25">
      <c r="C129" s="85"/>
    </row>
    <row r="130" spans="3:3" x14ac:dyDescent="0.25">
      <c r="C130" s="85"/>
    </row>
    <row r="131" spans="3:3" x14ac:dyDescent="0.25">
      <c r="C131" s="85"/>
    </row>
    <row r="132" spans="3:3" x14ac:dyDescent="0.25">
      <c r="C132" s="85"/>
    </row>
    <row r="133" spans="3:3" x14ac:dyDescent="0.25">
      <c r="C133" s="85"/>
    </row>
    <row r="134" spans="3:3" x14ac:dyDescent="0.25">
      <c r="C134" s="85"/>
    </row>
    <row r="135" spans="3:3" x14ac:dyDescent="0.25">
      <c r="C135" s="85"/>
    </row>
    <row r="136" spans="3:3" x14ac:dyDescent="0.25">
      <c r="C136" s="85"/>
    </row>
    <row r="137" spans="3:3" x14ac:dyDescent="0.25">
      <c r="C137" s="85"/>
    </row>
    <row r="138" spans="3:3" x14ac:dyDescent="0.25">
      <c r="C138" s="85"/>
    </row>
    <row r="139" spans="3:3" x14ac:dyDescent="0.25">
      <c r="C139" s="85"/>
    </row>
    <row r="140" spans="3:3" x14ac:dyDescent="0.25">
      <c r="C140" s="85"/>
    </row>
    <row r="141" spans="3:3" x14ac:dyDescent="0.25">
      <c r="C141" s="85"/>
    </row>
    <row r="142" spans="3:3" x14ac:dyDescent="0.25">
      <c r="C142" s="85"/>
    </row>
    <row r="143" spans="3:3" x14ac:dyDescent="0.25">
      <c r="C143" s="85"/>
    </row>
    <row r="144" spans="3:3" x14ac:dyDescent="0.25">
      <c r="C144" s="85"/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4"/>
  <sheetViews>
    <sheetView workbookViewId="0">
      <selection activeCell="C12" sqref="C12"/>
    </sheetView>
  </sheetViews>
  <sheetFormatPr baseColWidth="10" defaultColWidth="8" defaultRowHeight="12.75" x14ac:dyDescent="0.25"/>
  <cols>
    <col min="1" max="1" width="87" style="20" customWidth="1"/>
    <col min="2" max="2" width="6.7109375" style="56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69</v>
      </c>
      <c r="B5" s="21"/>
      <c r="C5" s="21"/>
    </row>
    <row r="6" spans="1:3" s="21" customFormat="1" ht="14.25" x14ac:dyDescent="0.25">
      <c r="A6" s="23" t="s">
        <v>4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43862</v>
      </c>
    </row>
    <row r="11" spans="1:3" x14ac:dyDescent="0.25">
      <c r="A11" s="20" t="s">
        <v>5</v>
      </c>
      <c r="B11" s="71"/>
    </row>
    <row r="12" spans="1:3" x14ac:dyDescent="0.25">
      <c r="A12" s="3" t="s">
        <v>6</v>
      </c>
      <c r="B12" s="71"/>
      <c r="C12" s="25">
        <v>59695.9</v>
      </c>
    </row>
    <row r="13" spans="1:3" x14ac:dyDescent="0.25">
      <c r="A13" s="3" t="s">
        <v>7</v>
      </c>
      <c r="B13" s="71"/>
      <c r="C13" s="25">
        <v>714.6</v>
      </c>
    </row>
    <row r="14" spans="1:3" x14ac:dyDescent="0.25">
      <c r="A14" s="3" t="s">
        <v>8</v>
      </c>
      <c r="B14" s="71"/>
      <c r="C14" s="25">
        <v>978.3</v>
      </c>
    </row>
    <row r="15" spans="1:3" ht="13.5" customHeight="1" x14ac:dyDescent="0.25">
      <c r="A15" s="3" t="s">
        <v>9</v>
      </c>
      <c r="B15" s="71"/>
      <c r="C15" s="28">
        <v>1272.7</v>
      </c>
    </row>
    <row r="16" spans="1:3" ht="13.5" customHeight="1" x14ac:dyDescent="0.25">
      <c r="A16" s="29"/>
      <c r="B16" s="71"/>
      <c r="C16" s="30">
        <f>SUM(C12:C15)</f>
        <v>62661.5</v>
      </c>
    </row>
    <row r="17" spans="1:3" x14ac:dyDescent="0.25">
      <c r="A17" s="31"/>
      <c r="B17" s="71"/>
      <c r="C17" s="25"/>
    </row>
    <row r="18" spans="1:3" x14ac:dyDescent="0.25">
      <c r="A18" s="3" t="s">
        <v>10</v>
      </c>
      <c r="B18" s="71"/>
    </row>
    <row r="19" spans="1:3" x14ac:dyDescent="0.25">
      <c r="A19" s="3" t="s">
        <v>11</v>
      </c>
      <c r="B19" s="71"/>
      <c r="C19" s="25">
        <v>9570.7000000000007</v>
      </c>
    </row>
    <row r="20" spans="1:3" ht="15" x14ac:dyDescent="0.25">
      <c r="A20" s="3" t="s">
        <v>12</v>
      </c>
      <c r="B20" s="71"/>
      <c r="C20" s="28">
        <v>0</v>
      </c>
    </row>
    <row r="21" spans="1:3" x14ac:dyDescent="0.25">
      <c r="A21" s="3"/>
      <c r="B21" s="71"/>
      <c r="C21" s="25">
        <f>+C19+C20</f>
        <v>9570.7000000000007</v>
      </c>
    </row>
    <row r="22" spans="1:3" x14ac:dyDescent="0.25">
      <c r="A22" s="3"/>
      <c r="B22" s="71"/>
      <c r="C22" s="25"/>
    </row>
    <row r="23" spans="1:3" x14ac:dyDescent="0.25">
      <c r="A23" s="3" t="s">
        <v>13</v>
      </c>
      <c r="B23" s="71"/>
      <c r="C23" s="25">
        <f>SUM(C16-C21)</f>
        <v>53090.8</v>
      </c>
    </row>
    <row r="24" spans="1:3" x14ac:dyDescent="0.25">
      <c r="A24" s="3"/>
      <c r="B24" s="71"/>
      <c r="C24" s="25"/>
    </row>
    <row r="25" spans="1:3" x14ac:dyDescent="0.25">
      <c r="A25" s="3" t="s">
        <v>14</v>
      </c>
      <c r="B25" s="71"/>
      <c r="C25" s="25"/>
    </row>
    <row r="26" spans="1:3" ht="15" x14ac:dyDescent="0.25">
      <c r="A26" s="3" t="s">
        <v>15</v>
      </c>
      <c r="B26" s="71"/>
      <c r="C26" s="28">
        <v>33168</v>
      </c>
    </row>
    <row r="27" spans="1:3" x14ac:dyDescent="0.25">
      <c r="A27" s="3"/>
      <c r="B27" s="71"/>
      <c r="C27" s="25"/>
    </row>
    <row r="28" spans="1:3" x14ac:dyDescent="0.25">
      <c r="A28" s="3" t="s">
        <v>16</v>
      </c>
      <c r="B28" s="71"/>
      <c r="C28" s="25">
        <f>+C23-C26</f>
        <v>19922.800000000003</v>
      </c>
    </row>
    <row r="29" spans="1:3" x14ac:dyDescent="0.25">
      <c r="A29" s="3"/>
      <c r="B29" s="71"/>
      <c r="C29" s="25"/>
    </row>
    <row r="31" spans="1:3" x14ac:dyDescent="0.25">
      <c r="A31" s="3"/>
      <c r="B31" s="71"/>
      <c r="C31" s="25"/>
    </row>
    <row r="32" spans="1:3" x14ac:dyDescent="0.25">
      <c r="A32" s="3" t="s">
        <v>17</v>
      </c>
      <c r="B32" s="71"/>
      <c r="C32" s="25">
        <v>8859.2999999999993</v>
      </c>
    </row>
    <row r="33" spans="1:3" x14ac:dyDescent="0.25">
      <c r="A33" s="3" t="s">
        <v>18</v>
      </c>
      <c r="B33" s="71"/>
      <c r="C33" s="25">
        <v>35.9</v>
      </c>
    </row>
    <row r="34" spans="1:3" x14ac:dyDescent="0.25">
      <c r="A34" s="3"/>
      <c r="B34" s="71"/>
      <c r="C34" s="25"/>
    </row>
    <row r="35" spans="1:3" x14ac:dyDescent="0.25">
      <c r="A35" s="3" t="s">
        <v>19</v>
      </c>
      <c r="B35" s="71"/>
      <c r="C35" s="25">
        <v>3252</v>
      </c>
    </row>
    <row r="36" spans="1:3" x14ac:dyDescent="0.25">
      <c r="A36" s="3"/>
      <c r="B36" s="71"/>
      <c r="C36" s="25"/>
    </row>
    <row r="37" spans="1:3" x14ac:dyDescent="0.25">
      <c r="A37" s="3" t="s">
        <v>20</v>
      </c>
      <c r="B37" s="71"/>
    </row>
    <row r="38" spans="1:3" x14ac:dyDescent="0.25">
      <c r="A38" s="3" t="s">
        <v>21</v>
      </c>
      <c r="B38" s="71"/>
      <c r="C38" s="25">
        <v>1555.6</v>
      </c>
    </row>
    <row r="39" spans="1:3" x14ac:dyDescent="0.25">
      <c r="A39" s="3" t="s">
        <v>22</v>
      </c>
      <c r="B39" s="71"/>
      <c r="C39" s="25">
        <v>317.89999999999998</v>
      </c>
    </row>
    <row r="40" spans="1:3" x14ac:dyDescent="0.25">
      <c r="A40" s="3" t="s">
        <v>23</v>
      </c>
      <c r="B40" s="71"/>
      <c r="C40" s="25">
        <v>6636.9</v>
      </c>
    </row>
    <row r="41" spans="1:3" ht="15" x14ac:dyDescent="0.25">
      <c r="A41" s="3" t="s">
        <v>24</v>
      </c>
      <c r="B41" s="71"/>
      <c r="C41" s="28">
        <v>1053.8</v>
      </c>
    </row>
    <row r="42" spans="1:3" x14ac:dyDescent="0.25">
      <c r="A42" s="3"/>
      <c r="B42" s="71"/>
      <c r="C42" s="25">
        <f>SUM(C38:C41)</f>
        <v>9564.1999999999989</v>
      </c>
    </row>
    <row r="43" spans="1:3" x14ac:dyDescent="0.25">
      <c r="A43" s="3"/>
      <c r="B43" s="71"/>
      <c r="C43" s="25"/>
    </row>
    <row r="44" spans="1:3" x14ac:dyDescent="0.25">
      <c r="A44" s="3" t="s">
        <v>25</v>
      </c>
      <c r="B44" s="71"/>
      <c r="C44" s="25">
        <f>+C28+C32+C33+C35-C42</f>
        <v>22505.800000000003</v>
      </c>
    </row>
    <row r="45" spans="1:3" s="3" customFormat="1" x14ac:dyDescent="0.25">
      <c r="B45" s="71"/>
      <c r="C45" s="25"/>
    </row>
    <row r="46" spans="1:3" s="3" customFormat="1" x14ac:dyDescent="0.25">
      <c r="A46" s="3" t="s">
        <v>26</v>
      </c>
      <c r="B46" s="71"/>
      <c r="C46" s="25"/>
    </row>
    <row r="47" spans="1:3" s="3" customFormat="1" ht="15" x14ac:dyDescent="0.25">
      <c r="A47" s="3" t="s">
        <v>27</v>
      </c>
      <c r="B47" s="71"/>
      <c r="C47" s="28">
        <v>0</v>
      </c>
    </row>
    <row r="48" spans="1:3" s="3" customFormat="1" x14ac:dyDescent="0.25">
      <c r="A48" s="37"/>
      <c r="B48" s="71"/>
      <c r="C48" s="25"/>
    </row>
    <row r="49" spans="1:3" s="3" customFormat="1" ht="15" x14ac:dyDescent="0.25">
      <c r="A49" s="3" t="s">
        <v>28</v>
      </c>
      <c r="B49" s="1"/>
      <c r="C49" s="38">
        <f>+C44+C47</f>
        <v>22505.800000000003</v>
      </c>
    </row>
    <row r="50" spans="1:3" s="3" customFormat="1" x14ac:dyDescent="0.25">
      <c r="B50" s="71"/>
      <c r="C50" s="25"/>
    </row>
    <row r="60" spans="1:3" x14ac:dyDescent="0.25">
      <c r="B60" s="71"/>
      <c r="C60" s="39"/>
    </row>
    <row r="61" spans="1:3" x14ac:dyDescent="0.25">
      <c r="B61" s="71"/>
      <c r="C61" s="39"/>
    </row>
    <row r="62" spans="1:3" x14ac:dyDescent="0.25">
      <c r="B62" s="71"/>
      <c r="C62" s="39"/>
    </row>
    <row r="63" spans="1:3" x14ac:dyDescent="0.25">
      <c r="B63" s="71"/>
      <c r="C63" s="39"/>
    </row>
    <row r="64" spans="1:3" x14ac:dyDescent="0.25">
      <c r="B64" s="71"/>
      <c r="C64" s="39"/>
    </row>
    <row r="65" spans="1:3" x14ac:dyDescent="0.25">
      <c r="B65" s="71"/>
      <c r="C65" s="39"/>
    </row>
    <row r="66" spans="1:3" s="3" customFormat="1" x14ac:dyDescent="0.25">
      <c r="A66" s="20"/>
      <c r="B66" s="71"/>
      <c r="C66" s="39"/>
    </row>
    <row r="67" spans="1:3" x14ac:dyDescent="0.25">
      <c r="B67" s="71"/>
      <c r="C67" s="39"/>
    </row>
    <row r="68" spans="1:3" x14ac:dyDescent="0.25">
      <c r="B68" s="71"/>
      <c r="C68" s="39"/>
    </row>
    <row r="69" spans="1:3" x14ac:dyDescent="0.25">
      <c r="B69" s="71"/>
      <c r="C69" s="39"/>
    </row>
    <row r="70" spans="1:3" x14ac:dyDescent="0.25">
      <c r="B70" s="71"/>
      <c r="C70" s="39"/>
    </row>
    <row r="71" spans="1:3" x14ac:dyDescent="0.25">
      <c r="B71" s="71"/>
      <c r="C71" s="39"/>
    </row>
    <row r="72" spans="1:3" x14ac:dyDescent="0.25">
      <c r="B72" s="71"/>
      <c r="C72" s="39"/>
    </row>
    <row r="73" spans="1:3" x14ac:dyDescent="0.25">
      <c r="B73" s="71"/>
      <c r="C73" s="39"/>
    </row>
    <row r="74" spans="1:3" x14ac:dyDescent="0.25">
      <c r="B74" s="71"/>
      <c r="C74" s="39"/>
    </row>
    <row r="75" spans="1:3" x14ac:dyDescent="0.25">
      <c r="B75" s="71"/>
      <c r="C75" s="39"/>
    </row>
    <row r="76" spans="1:3" x14ac:dyDescent="0.25">
      <c r="B76" s="71"/>
      <c r="C76" s="39"/>
    </row>
    <row r="77" spans="1:3" x14ac:dyDescent="0.25">
      <c r="B77" s="71"/>
      <c r="C77" s="39"/>
    </row>
    <row r="78" spans="1:3" x14ac:dyDescent="0.25">
      <c r="B78" s="71"/>
      <c r="C78" s="39"/>
    </row>
    <row r="79" spans="1:3" x14ac:dyDescent="0.25">
      <c r="B79" s="71"/>
      <c r="C79" s="39"/>
    </row>
    <row r="80" spans="1:3" x14ac:dyDescent="0.25">
      <c r="B80" s="71"/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6"/>
  <sheetViews>
    <sheetView workbookViewId="0">
      <selection activeCell="B4" sqref="B4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5.7109375" style="20" customWidth="1"/>
    <col min="10" max="10" width="8" style="20"/>
    <col min="11" max="11" width="17.5703125" style="20" bestFit="1" customWidth="1"/>
    <col min="12" max="16384" width="8" style="20"/>
  </cols>
  <sheetData>
    <row r="1" spans="1:9" s="19" customFormat="1" ht="15.75" x14ac:dyDescent="0.25">
      <c r="A1" s="17" t="s">
        <v>29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30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4" t="s">
        <v>91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5" t="s">
        <v>4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0" t="s">
        <v>31</v>
      </c>
      <c r="C9" s="90"/>
      <c r="D9" s="90"/>
      <c r="G9" s="90" t="s">
        <v>31</v>
      </c>
      <c r="H9" s="90"/>
      <c r="I9" s="90"/>
    </row>
    <row r="10" spans="1:9" s="17" customFormat="1" ht="25.5" x14ac:dyDescent="0.25">
      <c r="A10" s="40" t="s">
        <v>32</v>
      </c>
      <c r="B10" s="13" t="s">
        <v>70</v>
      </c>
      <c r="C10" s="13" t="s">
        <v>33</v>
      </c>
      <c r="D10" s="13" t="s">
        <v>35</v>
      </c>
      <c r="F10" s="40" t="s">
        <v>36</v>
      </c>
      <c r="G10" s="13" t="s">
        <v>70</v>
      </c>
      <c r="H10" s="13" t="s">
        <v>33</v>
      </c>
      <c r="I10" s="13" t="s">
        <v>35</v>
      </c>
    </row>
    <row r="11" spans="1:9" x14ac:dyDescent="0.25">
      <c r="D11" s="25"/>
    </row>
    <row r="12" spans="1:9" x14ac:dyDescent="0.25">
      <c r="A12" s="3" t="s">
        <v>37</v>
      </c>
      <c r="B12" s="30">
        <v>490064.3</v>
      </c>
      <c r="C12" s="30">
        <v>419533</v>
      </c>
      <c r="D12" s="30">
        <f>+B12-C12</f>
        <v>70531.299999999988</v>
      </c>
      <c r="F12" s="3"/>
      <c r="G12" s="41"/>
      <c r="H12" s="41"/>
    </row>
    <row r="13" spans="1:9" x14ac:dyDescent="0.25">
      <c r="A13" s="3"/>
      <c r="B13" s="25"/>
      <c r="C13" s="25"/>
      <c r="D13" s="25"/>
      <c r="F13" s="3" t="s">
        <v>38</v>
      </c>
      <c r="G13" s="41"/>
      <c r="H13" s="42"/>
      <c r="I13" s="41"/>
    </row>
    <row r="14" spans="1:9" x14ac:dyDescent="0.25">
      <c r="A14" s="3" t="s">
        <v>39</v>
      </c>
      <c r="B14" s="43">
        <f>SUM(B16:B19)</f>
        <v>399769.59999999998</v>
      </c>
      <c r="C14" s="43">
        <f>SUM(C16:C19)</f>
        <v>393360.4</v>
      </c>
      <c r="D14" s="43">
        <f>+B14-C14</f>
        <v>6409.1999999999534</v>
      </c>
      <c r="F14" s="3" t="s">
        <v>40</v>
      </c>
      <c r="G14" s="30">
        <v>1521612.1</v>
      </c>
      <c r="H14" s="30">
        <v>1512041.3</v>
      </c>
      <c r="I14" s="57">
        <f>+G14-H14</f>
        <v>9570.8000000000466</v>
      </c>
    </row>
    <row r="15" spans="1:9" x14ac:dyDescent="0.25">
      <c r="A15" s="3"/>
      <c r="B15" s="43"/>
      <c r="C15" s="43"/>
      <c r="D15" s="25"/>
      <c r="E15" s="39"/>
      <c r="G15" s="25"/>
      <c r="H15" s="25"/>
      <c r="I15" s="25"/>
    </row>
    <row r="16" spans="1:9" x14ac:dyDescent="0.25">
      <c r="A16" s="3" t="s">
        <v>41</v>
      </c>
      <c r="B16" s="25">
        <v>159994.20000000001</v>
      </c>
      <c r="C16" s="25">
        <v>159276.70000000001</v>
      </c>
      <c r="D16" s="25">
        <f t="shared" ref="D16:D19" si="0">+B16-C16</f>
        <v>717.5</v>
      </c>
      <c r="E16" s="39"/>
      <c r="F16" s="3" t="s">
        <v>42</v>
      </c>
      <c r="G16" s="25">
        <v>46431.9</v>
      </c>
      <c r="H16" s="25">
        <v>41940.800000000003</v>
      </c>
      <c r="I16" s="58">
        <f>+G16-H16</f>
        <v>4491.0999999999985</v>
      </c>
    </row>
    <row r="17" spans="1:9" x14ac:dyDescent="0.25">
      <c r="A17" s="3" t="s">
        <v>43</v>
      </c>
      <c r="B17" s="25">
        <v>239775.4</v>
      </c>
      <c r="C17" s="25">
        <v>234083.7</v>
      </c>
      <c r="D17" s="25">
        <f t="shared" si="0"/>
        <v>5691.6999999999825</v>
      </c>
      <c r="E17" s="39"/>
      <c r="G17" s="25"/>
      <c r="H17" s="25"/>
      <c r="I17" s="25"/>
    </row>
    <row r="18" spans="1:9" x14ac:dyDescent="0.25">
      <c r="A18" s="3" t="s">
        <v>44</v>
      </c>
      <c r="B18" s="25">
        <v>1483</v>
      </c>
      <c r="C18" s="25">
        <v>1483</v>
      </c>
      <c r="D18" s="25">
        <f t="shared" si="0"/>
        <v>0</v>
      </c>
      <c r="E18" s="39"/>
      <c r="F18" s="3" t="s">
        <v>45</v>
      </c>
      <c r="G18" s="42">
        <v>2131.1999999999998</v>
      </c>
      <c r="H18" s="42">
        <v>1904.5</v>
      </c>
      <c r="I18" s="58">
        <f>+G18-H18</f>
        <v>226.69999999999982</v>
      </c>
    </row>
    <row r="19" spans="1:9" ht="15" x14ac:dyDescent="0.25">
      <c r="A19" s="3" t="s">
        <v>46</v>
      </c>
      <c r="B19" s="28">
        <v>-1483</v>
      </c>
      <c r="C19" s="28">
        <v>-1483</v>
      </c>
      <c r="D19" s="28">
        <f t="shared" si="0"/>
        <v>0</v>
      </c>
      <c r="E19" s="45"/>
      <c r="F19" s="3"/>
      <c r="G19" s="25"/>
      <c r="H19" s="25"/>
      <c r="I19" s="25"/>
    </row>
    <row r="20" spans="1:9" x14ac:dyDescent="0.25">
      <c r="A20" s="3"/>
      <c r="B20" s="43"/>
      <c r="C20" s="43"/>
      <c r="D20" s="46"/>
      <c r="E20" s="39"/>
      <c r="G20" s="25"/>
      <c r="H20" s="25"/>
      <c r="I20" s="25"/>
    </row>
    <row r="21" spans="1:9" ht="27.75" customHeight="1" x14ac:dyDescent="0.25">
      <c r="A21" s="3" t="s">
        <v>47</v>
      </c>
      <c r="B21" s="25">
        <f>+B23+B25</f>
        <v>5154371.5</v>
      </c>
      <c r="C21" s="25">
        <f>SUM(C23:C25)</f>
        <v>5042023.3</v>
      </c>
      <c r="D21" s="25">
        <f>+B21-C21</f>
        <v>112348.20000000019</v>
      </c>
      <c r="F21" s="47" t="s">
        <v>48</v>
      </c>
      <c r="G21" s="42">
        <v>1411</v>
      </c>
      <c r="H21" s="42">
        <v>1411</v>
      </c>
      <c r="I21" s="58">
        <f>+G21-H21</f>
        <v>0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7" t="s">
        <v>49</v>
      </c>
      <c r="B23" s="25">
        <v>6126434.2000000002</v>
      </c>
      <c r="C23" s="25">
        <v>5981338.5999999996</v>
      </c>
      <c r="D23" s="25">
        <f>+B23-C23</f>
        <v>145095.60000000056</v>
      </c>
      <c r="F23" s="3" t="s">
        <v>50</v>
      </c>
      <c r="G23" s="25">
        <v>914567.8</v>
      </c>
      <c r="H23" s="25">
        <v>739504.3</v>
      </c>
      <c r="I23" s="58">
        <f>+G23-H23</f>
        <v>175063.5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51</v>
      </c>
      <c r="B25" s="25">
        <v>-972062.7</v>
      </c>
      <c r="C25" s="25">
        <v>-939315.3</v>
      </c>
      <c r="D25" s="25">
        <f>+B25-C25</f>
        <v>-32747.399999999907</v>
      </c>
      <c r="F25" s="3" t="s">
        <v>52</v>
      </c>
      <c r="G25" s="16">
        <v>442.2</v>
      </c>
      <c r="H25" s="16">
        <v>433.8</v>
      </c>
      <c r="I25" s="59">
        <f>+G25-H25</f>
        <v>8.3999999999999773</v>
      </c>
    </row>
    <row r="26" spans="1:9" x14ac:dyDescent="0.25">
      <c r="A26" s="3"/>
      <c r="B26" s="25"/>
      <c r="C26" s="25"/>
      <c r="D26" s="25"/>
      <c r="E26" s="39"/>
      <c r="G26" s="48"/>
      <c r="H26" s="48"/>
      <c r="I26" s="25"/>
    </row>
    <row r="27" spans="1:9" ht="15" x14ac:dyDescent="0.25">
      <c r="A27" s="3" t="s">
        <v>53</v>
      </c>
      <c r="B27" s="49">
        <v>153517.5</v>
      </c>
      <c r="C27" s="49">
        <v>131216.29999999999</v>
      </c>
      <c r="D27" s="25">
        <f>+B27-C27</f>
        <v>22301.200000000012</v>
      </c>
      <c r="E27" s="39"/>
      <c r="F27" s="3" t="s">
        <v>54</v>
      </c>
      <c r="G27" s="16">
        <f>SUM(G14:G26)</f>
        <v>2486596.2000000002</v>
      </c>
      <c r="H27" s="16">
        <f>SUM(H14:H26)</f>
        <v>2297235.7000000002</v>
      </c>
      <c r="I27" s="16">
        <f>+G27-H27</f>
        <v>189360.5</v>
      </c>
    </row>
    <row r="28" spans="1:9" x14ac:dyDescent="0.25">
      <c r="A28" s="3"/>
      <c r="B28" s="25"/>
      <c r="C28" s="25"/>
      <c r="D28" s="49"/>
      <c r="E28" s="39"/>
      <c r="G28" s="50"/>
      <c r="H28" s="50"/>
      <c r="I28" s="51"/>
    </row>
    <row r="29" spans="1:9" x14ac:dyDescent="0.25">
      <c r="A29" s="3"/>
      <c r="B29" s="49"/>
      <c r="C29" s="49"/>
      <c r="D29" s="49"/>
      <c r="E29" s="39"/>
      <c r="F29" s="40" t="s">
        <v>55</v>
      </c>
      <c r="G29" s="39"/>
      <c r="H29" s="39"/>
      <c r="I29" s="39"/>
    </row>
    <row r="30" spans="1:9" x14ac:dyDescent="0.25">
      <c r="A30" s="3" t="s">
        <v>56</v>
      </c>
      <c r="B30" s="49">
        <v>30684.5</v>
      </c>
      <c r="C30" s="49">
        <v>30789.3</v>
      </c>
      <c r="D30" s="25">
        <f>+B30-C30</f>
        <v>-104.79999999999927</v>
      </c>
      <c r="E30" s="39"/>
      <c r="F30" s="3" t="s">
        <v>57</v>
      </c>
      <c r="G30" s="42">
        <v>1758071.3</v>
      </c>
      <c r="H30" s="42">
        <v>1758037.2</v>
      </c>
      <c r="I30" s="60">
        <f t="shared" ref="I30:I35" si="1">+G30-H30</f>
        <v>34.100000000093132</v>
      </c>
    </row>
    <row r="31" spans="1:9" x14ac:dyDescent="0.25">
      <c r="A31" s="3"/>
      <c r="B31" s="49"/>
      <c r="C31" s="49"/>
      <c r="D31" s="49"/>
      <c r="E31" s="39"/>
      <c r="F31" s="3" t="s">
        <v>58</v>
      </c>
      <c r="G31" s="42">
        <v>1196420.3999999999</v>
      </c>
      <c r="H31" s="42">
        <v>863722.8</v>
      </c>
      <c r="I31" s="60">
        <f t="shared" si="1"/>
        <v>332697.59999999986</v>
      </c>
    </row>
    <row r="32" spans="1:9" x14ac:dyDescent="0.25">
      <c r="A32" s="3" t="s">
        <v>59</v>
      </c>
      <c r="B32" s="15">
        <v>0</v>
      </c>
      <c r="C32" s="15">
        <v>0</v>
      </c>
      <c r="D32" s="25">
        <f>+B32-C32</f>
        <v>0</v>
      </c>
      <c r="E32" s="39"/>
      <c r="F32" s="3" t="s">
        <v>60</v>
      </c>
      <c r="G32" s="42">
        <v>113389.2</v>
      </c>
      <c r="H32" s="42">
        <v>113389.2</v>
      </c>
      <c r="I32" s="60">
        <f t="shared" si="1"/>
        <v>0</v>
      </c>
    </row>
    <row r="33" spans="1:11" x14ac:dyDescent="0.25">
      <c r="A33" s="3"/>
      <c r="B33" s="49"/>
      <c r="C33" s="49"/>
      <c r="D33" s="49"/>
      <c r="E33" s="39"/>
      <c r="F33" s="3" t="s">
        <v>61</v>
      </c>
      <c r="G33" s="42">
        <v>6636.5</v>
      </c>
      <c r="H33" s="42">
        <v>6636.5</v>
      </c>
      <c r="I33" s="61">
        <f t="shared" si="1"/>
        <v>0</v>
      </c>
    </row>
    <row r="34" spans="1:11" x14ac:dyDescent="0.25">
      <c r="A34" s="3" t="s">
        <v>62</v>
      </c>
      <c r="B34" s="49">
        <v>7253.9</v>
      </c>
      <c r="C34" s="49">
        <v>6712.1</v>
      </c>
      <c r="D34" s="25">
        <f>+B34-C34</f>
        <v>541.79999999999927</v>
      </c>
      <c r="E34" s="39"/>
      <c r="F34" s="3" t="s">
        <v>63</v>
      </c>
      <c r="G34" s="42">
        <v>586690.4</v>
      </c>
      <c r="H34" s="42">
        <v>919387.9</v>
      </c>
      <c r="I34" s="60">
        <f t="shared" si="1"/>
        <v>-332697.5</v>
      </c>
    </row>
    <row r="35" spans="1:11" ht="15" x14ac:dyDescent="0.25">
      <c r="A35" s="3"/>
      <c r="B35" s="49"/>
      <c r="C35" s="49"/>
      <c r="D35" s="49"/>
      <c r="E35" s="39"/>
      <c r="F35" s="3" t="s">
        <v>64</v>
      </c>
      <c r="G35" s="16">
        <v>89524.6</v>
      </c>
      <c r="H35" s="16">
        <v>67018.8</v>
      </c>
      <c r="I35" s="59">
        <f t="shared" si="1"/>
        <v>22505.800000000003</v>
      </c>
    </row>
    <row r="36" spans="1:11" ht="15" x14ac:dyDescent="0.25">
      <c r="A36" s="3" t="s">
        <v>65</v>
      </c>
      <c r="B36" s="52">
        <v>1667.3</v>
      </c>
      <c r="C36" s="52">
        <v>1793.7</v>
      </c>
      <c r="D36" s="52">
        <f>+B36-C36</f>
        <v>-126.40000000000009</v>
      </c>
      <c r="E36" s="39"/>
    </row>
    <row r="37" spans="1:11" x14ac:dyDescent="0.25">
      <c r="A37" s="3"/>
      <c r="B37" s="49"/>
      <c r="C37" s="49"/>
      <c r="D37" s="49"/>
      <c r="E37" s="39"/>
      <c r="G37" s="48"/>
    </row>
    <row r="38" spans="1:11" ht="15" x14ac:dyDescent="0.25">
      <c r="A38" s="3"/>
      <c r="B38" s="49"/>
      <c r="C38" s="49"/>
      <c r="D38" s="49"/>
      <c r="E38" s="39"/>
      <c r="F38" s="3" t="s">
        <v>66</v>
      </c>
      <c r="G38" s="16">
        <f>SUM(G30:G37)</f>
        <v>3750732.4000000004</v>
      </c>
      <c r="H38" s="16">
        <f>SUM(H30:H37)</f>
        <v>3728192.4</v>
      </c>
      <c r="I38" s="16">
        <f>+G38-H38</f>
        <v>22540.000000000466</v>
      </c>
    </row>
    <row r="39" spans="1:11" x14ac:dyDescent="0.25">
      <c r="A39" s="3"/>
      <c r="B39" s="49"/>
      <c r="C39" s="49"/>
      <c r="D39" s="49"/>
      <c r="E39" s="39"/>
      <c r="F39" s="3"/>
      <c r="G39" s="42"/>
      <c r="H39" s="42"/>
      <c r="I39" s="42">
        <f>+G39-H39</f>
        <v>0</v>
      </c>
    </row>
    <row r="40" spans="1:11" ht="15" x14ac:dyDescent="0.25">
      <c r="A40" s="3" t="s">
        <v>67</v>
      </c>
      <c r="B40" s="38">
        <f>+B36+B34+B32+B30+B27+B21+B14+B12</f>
        <v>6237328.5999999996</v>
      </c>
      <c r="C40" s="38">
        <f>+C36+C34+C32+C30+C27+C21+C14+C12</f>
        <v>6025428.1000000006</v>
      </c>
      <c r="D40" s="38">
        <f>+B40-C40</f>
        <v>211900.49999999907</v>
      </c>
      <c r="E40" s="39"/>
      <c r="F40" s="3" t="s">
        <v>68</v>
      </c>
      <c r="G40" s="38">
        <f>+G27+G38</f>
        <v>6237328.6000000006</v>
      </c>
      <c r="H40" s="38">
        <f>+H27+H38</f>
        <v>6025428.0999999996</v>
      </c>
      <c r="I40" s="38">
        <f>+G40-H40</f>
        <v>211900.50000000093</v>
      </c>
    </row>
    <row r="41" spans="1:11" x14ac:dyDescent="0.25">
      <c r="C41" s="33"/>
      <c r="D41" s="33"/>
      <c r="E41" s="39"/>
    </row>
    <row r="42" spans="1:11" x14ac:dyDescent="0.25">
      <c r="B42" s="53"/>
    </row>
    <row r="43" spans="1:11" x14ac:dyDescent="0.25">
      <c r="B43" s="53"/>
    </row>
    <row r="46" spans="1:11" x14ac:dyDescent="0.25">
      <c r="K46" s="62"/>
    </row>
  </sheetData>
  <mergeCells count="2">
    <mergeCell ref="B9:D9"/>
    <mergeCell ref="G9:I9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4"/>
  <sheetViews>
    <sheetView workbookViewId="0">
      <selection activeCell="C12" sqref="C12"/>
    </sheetView>
  </sheetViews>
  <sheetFormatPr baseColWidth="10" defaultColWidth="8" defaultRowHeight="12.75" x14ac:dyDescent="0.25"/>
  <cols>
    <col min="1" max="1" width="87" style="20" customWidth="1"/>
    <col min="2" max="2" width="6.7109375" style="63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71</v>
      </c>
      <c r="B5" s="21"/>
      <c r="C5" s="21"/>
    </row>
    <row r="6" spans="1:3" s="21" customFormat="1" ht="14.25" x14ac:dyDescent="0.25">
      <c r="A6" s="23" t="s">
        <v>4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43891</v>
      </c>
    </row>
    <row r="11" spans="1:3" x14ac:dyDescent="0.25">
      <c r="A11" s="20" t="s">
        <v>5</v>
      </c>
      <c r="B11" s="71"/>
    </row>
    <row r="12" spans="1:3" x14ac:dyDescent="0.25">
      <c r="A12" s="3" t="s">
        <v>6</v>
      </c>
      <c r="B12" s="71"/>
      <c r="C12" s="25">
        <v>60586.9</v>
      </c>
    </row>
    <row r="13" spans="1:3" x14ac:dyDescent="0.25">
      <c r="A13" s="3" t="s">
        <v>7</v>
      </c>
      <c r="B13" s="71"/>
      <c r="C13" s="25">
        <v>403.9</v>
      </c>
    </row>
    <row r="14" spans="1:3" x14ac:dyDescent="0.25">
      <c r="A14" s="3" t="s">
        <v>8</v>
      </c>
      <c r="B14" s="71"/>
      <c r="C14" s="25">
        <v>1073.5999999999999</v>
      </c>
    </row>
    <row r="15" spans="1:3" ht="13.5" customHeight="1" x14ac:dyDescent="0.25">
      <c r="A15" s="3" t="s">
        <v>9</v>
      </c>
      <c r="B15" s="71"/>
      <c r="C15" s="28">
        <v>1135.9000000000001</v>
      </c>
    </row>
    <row r="16" spans="1:3" ht="13.5" customHeight="1" x14ac:dyDescent="0.25">
      <c r="A16" s="29"/>
      <c r="B16" s="71"/>
      <c r="C16" s="30">
        <f>SUM(C12:C15)</f>
        <v>63200.3</v>
      </c>
    </row>
    <row r="17" spans="1:3" x14ac:dyDescent="0.25">
      <c r="A17" s="31"/>
      <c r="B17" s="71"/>
      <c r="C17" s="25"/>
    </row>
    <row r="18" spans="1:3" x14ac:dyDescent="0.25">
      <c r="A18" s="3" t="s">
        <v>10</v>
      </c>
      <c r="B18" s="71"/>
    </row>
    <row r="19" spans="1:3" x14ac:dyDescent="0.25">
      <c r="A19" s="3" t="s">
        <v>11</v>
      </c>
      <c r="B19" s="71"/>
      <c r="C19" s="25">
        <v>10230.799999999999</v>
      </c>
    </row>
    <row r="20" spans="1:3" ht="15" x14ac:dyDescent="0.25">
      <c r="A20" s="3" t="s">
        <v>12</v>
      </c>
      <c r="B20" s="71"/>
      <c r="C20" s="28">
        <v>0</v>
      </c>
    </row>
    <row r="21" spans="1:3" x14ac:dyDescent="0.25">
      <c r="A21" s="3"/>
      <c r="B21" s="71"/>
      <c r="C21" s="25">
        <f>+C19+C20</f>
        <v>10230.799999999999</v>
      </c>
    </row>
    <row r="22" spans="1:3" x14ac:dyDescent="0.25">
      <c r="A22" s="3"/>
      <c r="B22" s="71"/>
      <c r="C22" s="25"/>
    </row>
    <row r="23" spans="1:3" x14ac:dyDescent="0.25">
      <c r="A23" s="3" t="s">
        <v>13</v>
      </c>
      <c r="B23" s="71"/>
      <c r="C23" s="25">
        <f>SUM(C16-C21)</f>
        <v>52969.5</v>
      </c>
    </row>
    <row r="24" spans="1:3" x14ac:dyDescent="0.25">
      <c r="A24" s="3"/>
      <c r="B24" s="71"/>
      <c r="C24" s="25"/>
    </row>
    <row r="25" spans="1:3" x14ac:dyDescent="0.25">
      <c r="A25" s="3" t="s">
        <v>14</v>
      </c>
      <c r="B25" s="71"/>
      <c r="C25" s="25"/>
    </row>
    <row r="26" spans="1:3" ht="15" x14ac:dyDescent="0.25">
      <c r="A26" s="3" t="s">
        <v>15</v>
      </c>
      <c r="B26" s="71"/>
      <c r="C26" s="28">
        <v>67414</v>
      </c>
    </row>
    <row r="27" spans="1:3" x14ac:dyDescent="0.25">
      <c r="A27" s="3"/>
      <c r="B27" s="71"/>
      <c r="C27" s="25"/>
    </row>
    <row r="28" spans="1:3" x14ac:dyDescent="0.25">
      <c r="A28" s="3" t="s">
        <v>16</v>
      </c>
      <c r="B28" s="71"/>
      <c r="C28" s="25">
        <f>+C23-C26</f>
        <v>-14444.5</v>
      </c>
    </row>
    <row r="29" spans="1:3" x14ac:dyDescent="0.25">
      <c r="A29" s="3"/>
      <c r="B29" s="71"/>
      <c r="C29" s="25"/>
    </row>
    <row r="31" spans="1:3" x14ac:dyDescent="0.25">
      <c r="A31" s="3"/>
      <c r="B31" s="71"/>
      <c r="C31" s="25"/>
    </row>
    <row r="32" spans="1:3" x14ac:dyDescent="0.25">
      <c r="A32" s="3" t="s">
        <v>17</v>
      </c>
      <c r="B32" s="71"/>
      <c r="C32" s="25">
        <v>11976.6</v>
      </c>
    </row>
    <row r="33" spans="1:3" x14ac:dyDescent="0.25">
      <c r="A33" s="3" t="s">
        <v>18</v>
      </c>
      <c r="B33" s="71"/>
      <c r="C33" s="25">
        <v>151.19999999999999</v>
      </c>
    </row>
    <row r="34" spans="1:3" x14ac:dyDescent="0.25">
      <c r="A34" s="3"/>
      <c r="B34" s="71"/>
      <c r="C34" s="25"/>
    </row>
    <row r="35" spans="1:3" x14ac:dyDescent="0.25">
      <c r="A35" s="3" t="s">
        <v>19</v>
      </c>
      <c r="B35" s="71"/>
      <c r="C35" s="25">
        <v>2487.1999999999998</v>
      </c>
    </row>
    <row r="36" spans="1:3" x14ac:dyDescent="0.25">
      <c r="A36" s="3"/>
      <c r="B36" s="71"/>
      <c r="C36" s="25"/>
    </row>
    <row r="37" spans="1:3" x14ac:dyDescent="0.25">
      <c r="A37" s="3" t="s">
        <v>20</v>
      </c>
      <c r="B37" s="71"/>
    </row>
    <row r="38" spans="1:3" x14ac:dyDescent="0.25">
      <c r="A38" s="64" t="s">
        <v>21</v>
      </c>
      <c r="B38" s="71"/>
      <c r="C38" s="25">
        <v>1665.5</v>
      </c>
    </row>
    <row r="39" spans="1:3" x14ac:dyDescent="0.25">
      <c r="A39" s="64" t="s">
        <v>22</v>
      </c>
      <c r="B39" s="71"/>
      <c r="C39" s="25">
        <v>380.9</v>
      </c>
    </row>
    <row r="40" spans="1:3" x14ac:dyDescent="0.25">
      <c r="A40" s="64" t="s">
        <v>23</v>
      </c>
      <c r="B40" s="71"/>
      <c r="C40" s="25">
        <v>9229.1</v>
      </c>
    </row>
    <row r="41" spans="1:3" ht="15" x14ac:dyDescent="0.25">
      <c r="A41" s="64" t="s">
        <v>24</v>
      </c>
      <c r="B41" s="71"/>
      <c r="C41" s="28">
        <f>1383.6</f>
        <v>1383.6</v>
      </c>
    </row>
    <row r="42" spans="1:3" x14ac:dyDescent="0.25">
      <c r="A42" s="3"/>
      <c r="B42" s="71"/>
      <c r="C42" s="25">
        <f>SUM(C38:C41)</f>
        <v>12659.1</v>
      </c>
    </row>
    <row r="43" spans="1:3" x14ac:dyDescent="0.25">
      <c r="A43" s="3"/>
      <c r="B43" s="71"/>
      <c r="C43" s="25"/>
    </row>
    <row r="44" spans="1:3" x14ac:dyDescent="0.25">
      <c r="A44" s="3" t="s">
        <v>25</v>
      </c>
      <c r="B44" s="71"/>
      <c r="C44" s="25">
        <f>+C28+C32+C33+C35-C42</f>
        <v>-12488.6</v>
      </c>
    </row>
    <row r="45" spans="1:3" s="3" customFormat="1" x14ac:dyDescent="0.25">
      <c r="B45" s="71"/>
      <c r="C45" s="25"/>
    </row>
    <row r="46" spans="1:3" s="3" customFormat="1" x14ac:dyDescent="0.25">
      <c r="A46" s="3" t="s">
        <v>26</v>
      </c>
      <c r="B46" s="71"/>
      <c r="C46" s="25"/>
    </row>
    <row r="47" spans="1:3" s="3" customFormat="1" ht="15" x14ac:dyDescent="0.25">
      <c r="A47" s="3" t="s">
        <v>27</v>
      </c>
      <c r="B47" s="71"/>
      <c r="C47" s="28">
        <v>0</v>
      </c>
    </row>
    <row r="48" spans="1:3" s="3" customFormat="1" x14ac:dyDescent="0.25">
      <c r="A48" s="37"/>
      <c r="B48" s="71"/>
      <c r="C48" s="25"/>
    </row>
    <row r="49" spans="1:3" s="3" customFormat="1" ht="15" x14ac:dyDescent="0.25">
      <c r="A49" s="3" t="s">
        <v>28</v>
      </c>
      <c r="B49" s="1"/>
      <c r="C49" s="38">
        <f>+C44+C47</f>
        <v>-12488.6</v>
      </c>
    </row>
    <row r="50" spans="1:3" s="3" customFormat="1" x14ac:dyDescent="0.25">
      <c r="B50" s="71"/>
      <c r="C50" s="25"/>
    </row>
    <row r="60" spans="1:3" x14ac:dyDescent="0.25">
      <c r="B60" s="71"/>
      <c r="C60" s="39"/>
    </row>
    <row r="61" spans="1:3" x14ac:dyDescent="0.25">
      <c r="B61" s="71"/>
      <c r="C61" s="39"/>
    </row>
    <row r="62" spans="1:3" x14ac:dyDescent="0.25">
      <c r="B62" s="71"/>
      <c r="C62" s="39"/>
    </row>
    <row r="63" spans="1:3" x14ac:dyDescent="0.25">
      <c r="B63" s="71"/>
      <c r="C63" s="39"/>
    </row>
    <row r="64" spans="1:3" x14ac:dyDescent="0.25">
      <c r="B64" s="71"/>
      <c r="C64" s="39"/>
    </row>
    <row r="65" spans="1:3" x14ac:dyDescent="0.25">
      <c r="B65" s="71"/>
      <c r="C65" s="39"/>
    </row>
    <row r="66" spans="1:3" s="3" customFormat="1" x14ac:dyDescent="0.25">
      <c r="A66" s="20"/>
      <c r="B66" s="71"/>
      <c r="C66" s="39"/>
    </row>
    <row r="67" spans="1:3" x14ac:dyDescent="0.25">
      <c r="B67" s="71"/>
      <c r="C67" s="39"/>
    </row>
    <row r="68" spans="1:3" x14ac:dyDescent="0.25">
      <c r="B68" s="71"/>
      <c r="C68" s="39"/>
    </row>
    <row r="69" spans="1:3" x14ac:dyDescent="0.25">
      <c r="B69" s="71"/>
      <c r="C69" s="39"/>
    </row>
    <row r="70" spans="1:3" x14ac:dyDescent="0.25">
      <c r="B70" s="71"/>
      <c r="C70" s="39"/>
    </row>
    <row r="71" spans="1:3" x14ac:dyDescent="0.25">
      <c r="B71" s="71"/>
      <c r="C71" s="39"/>
    </row>
    <row r="72" spans="1:3" x14ac:dyDescent="0.25">
      <c r="B72" s="71"/>
      <c r="C72" s="39"/>
    </row>
    <row r="73" spans="1:3" x14ac:dyDescent="0.25">
      <c r="B73" s="71"/>
      <c r="C73" s="39"/>
    </row>
    <row r="74" spans="1:3" x14ac:dyDescent="0.25">
      <c r="B74" s="71"/>
      <c r="C74" s="39"/>
    </row>
    <row r="75" spans="1:3" x14ac:dyDescent="0.25">
      <c r="B75" s="71"/>
      <c r="C75" s="39"/>
    </row>
    <row r="76" spans="1:3" x14ac:dyDescent="0.25">
      <c r="B76" s="71"/>
      <c r="C76" s="39"/>
    </row>
    <row r="77" spans="1:3" x14ac:dyDescent="0.25">
      <c r="B77" s="71"/>
      <c r="C77" s="39"/>
    </row>
    <row r="78" spans="1:3" x14ac:dyDescent="0.25">
      <c r="B78" s="71"/>
      <c r="C78" s="39"/>
    </row>
    <row r="79" spans="1:3" x14ac:dyDescent="0.25">
      <c r="B79" s="71"/>
      <c r="C79" s="39"/>
    </row>
    <row r="80" spans="1:3" x14ac:dyDescent="0.25">
      <c r="B80" s="71"/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6"/>
  <sheetViews>
    <sheetView workbookViewId="0">
      <selection activeCell="B4" sqref="B4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5.7109375" style="20" customWidth="1"/>
    <col min="10" max="10" width="8" style="20"/>
    <col min="11" max="11" width="17.5703125" style="20" bestFit="1" customWidth="1"/>
    <col min="12" max="16384" width="8" style="20"/>
  </cols>
  <sheetData>
    <row r="1" spans="1:9" s="19" customFormat="1" ht="15.75" x14ac:dyDescent="0.25">
      <c r="A1" s="17" t="s">
        <v>29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30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4" t="s">
        <v>92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5" t="s">
        <v>4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0" t="s">
        <v>31</v>
      </c>
      <c r="C9" s="90"/>
      <c r="D9" s="90"/>
      <c r="G9" s="90" t="s">
        <v>31</v>
      </c>
      <c r="H9" s="90"/>
      <c r="I9" s="90"/>
    </row>
    <row r="10" spans="1:9" s="17" customFormat="1" ht="25.5" x14ac:dyDescent="0.25">
      <c r="A10" s="40" t="s">
        <v>32</v>
      </c>
      <c r="B10" s="13" t="s">
        <v>72</v>
      </c>
      <c r="C10" s="13" t="s">
        <v>70</v>
      </c>
      <c r="D10" s="13" t="s">
        <v>35</v>
      </c>
      <c r="F10" s="40" t="s">
        <v>36</v>
      </c>
      <c r="G10" s="13" t="s">
        <v>72</v>
      </c>
      <c r="H10" s="13" t="s">
        <v>70</v>
      </c>
      <c r="I10" s="13" t="s">
        <v>35</v>
      </c>
    </row>
    <row r="11" spans="1:9" x14ac:dyDescent="0.25">
      <c r="D11" s="25"/>
    </row>
    <row r="12" spans="1:9" x14ac:dyDescent="0.25">
      <c r="A12" s="3" t="s">
        <v>37</v>
      </c>
      <c r="B12" s="30">
        <v>328984.40000000002</v>
      </c>
      <c r="C12" s="30">
        <v>490064.3</v>
      </c>
      <c r="D12" s="30">
        <f>+B12-C12</f>
        <v>-161079.89999999997</v>
      </c>
      <c r="F12" s="3"/>
      <c r="G12" s="41"/>
      <c r="H12" s="41"/>
    </row>
    <row r="13" spans="1:9" x14ac:dyDescent="0.25">
      <c r="A13" s="3"/>
      <c r="B13" s="25"/>
      <c r="C13" s="25"/>
      <c r="D13" s="25"/>
      <c r="F13" s="3" t="s">
        <v>38</v>
      </c>
      <c r="G13" s="41"/>
      <c r="H13" s="42"/>
      <c r="I13" s="41"/>
    </row>
    <row r="14" spans="1:9" x14ac:dyDescent="0.25">
      <c r="A14" s="3" t="s">
        <v>39</v>
      </c>
      <c r="B14" s="43">
        <f>SUM(B16:B19)</f>
        <v>387173.8</v>
      </c>
      <c r="C14" s="43">
        <f>SUM(C16:C19)</f>
        <v>399769.59999999998</v>
      </c>
      <c r="D14" s="43">
        <f>+B14-C14</f>
        <v>-12595.799999999988</v>
      </c>
      <c r="F14" s="3" t="s">
        <v>40</v>
      </c>
      <c r="G14" s="30">
        <v>1531842.9</v>
      </c>
      <c r="H14" s="30">
        <v>1521612.1</v>
      </c>
      <c r="I14" s="57">
        <f>+G14-H14</f>
        <v>10230.799999999814</v>
      </c>
    </row>
    <row r="15" spans="1:9" x14ac:dyDescent="0.25">
      <c r="A15" s="3"/>
      <c r="B15" s="43"/>
      <c r="C15" s="43"/>
      <c r="D15" s="25"/>
      <c r="E15" s="39"/>
      <c r="G15" s="25"/>
      <c r="H15" s="25"/>
      <c r="I15" s="25"/>
    </row>
    <row r="16" spans="1:9" x14ac:dyDescent="0.25">
      <c r="A16" s="3" t="s">
        <v>41</v>
      </c>
      <c r="B16" s="25">
        <v>159585</v>
      </c>
      <c r="C16" s="25">
        <v>159994.20000000001</v>
      </c>
      <c r="D16" s="25">
        <f t="shared" ref="D16:D19" si="0">+B16-C16</f>
        <v>-409.20000000001164</v>
      </c>
      <c r="E16" s="39"/>
      <c r="F16" s="3" t="s">
        <v>42</v>
      </c>
      <c r="G16" s="25">
        <v>46646.5</v>
      </c>
      <c r="H16" s="25">
        <v>46431.9</v>
      </c>
      <c r="I16" s="58">
        <f>+G16-H16</f>
        <v>214.59999999999854</v>
      </c>
    </row>
    <row r="17" spans="1:9" x14ac:dyDescent="0.25">
      <c r="A17" s="3" t="s">
        <v>43</v>
      </c>
      <c r="B17" s="25">
        <v>227588.8</v>
      </c>
      <c r="C17" s="25">
        <v>239775.4</v>
      </c>
      <c r="D17" s="25">
        <f t="shared" si="0"/>
        <v>-12186.600000000006</v>
      </c>
      <c r="E17" s="39"/>
      <c r="G17" s="25"/>
      <c r="H17" s="25"/>
      <c r="I17" s="25"/>
    </row>
    <row r="18" spans="1:9" x14ac:dyDescent="0.25">
      <c r="A18" s="3" t="s">
        <v>44</v>
      </c>
      <c r="B18" s="25">
        <v>1483</v>
      </c>
      <c r="C18" s="25">
        <v>1483</v>
      </c>
      <c r="D18" s="25">
        <f t="shared" si="0"/>
        <v>0</v>
      </c>
      <c r="E18" s="39"/>
      <c r="F18" s="3" t="s">
        <v>45</v>
      </c>
      <c r="G18" s="42">
        <v>2365.6999999999998</v>
      </c>
      <c r="H18" s="42">
        <v>2131.1999999999998</v>
      </c>
      <c r="I18" s="58">
        <f>+G18-H18</f>
        <v>234.5</v>
      </c>
    </row>
    <row r="19" spans="1:9" ht="15" x14ac:dyDescent="0.25">
      <c r="A19" s="3" t="s">
        <v>46</v>
      </c>
      <c r="B19" s="28">
        <v>-1483</v>
      </c>
      <c r="C19" s="28">
        <v>-1483</v>
      </c>
      <c r="D19" s="28">
        <f t="shared" si="0"/>
        <v>0</v>
      </c>
      <c r="E19" s="45"/>
      <c r="F19" s="3"/>
      <c r="G19" s="25"/>
      <c r="H19" s="25"/>
      <c r="I19" s="25"/>
    </row>
    <row r="20" spans="1:9" x14ac:dyDescent="0.25">
      <c r="A20" s="3"/>
      <c r="B20" s="43"/>
      <c r="C20" s="43"/>
      <c r="D20" s="46"/>
      <c r="E20" s="39"/>
      <c r="G20" s="25"/>
      <c r="H20" s="25"/>
      <c r="I20" s="25"/>
    </row>
    <row r="21" spans="1:9" ht="27.75" customHeight="1" x14ac:dyDescent="0.25">
      <c r="A21" s="3" t="s">
        <v>47</v>
      </c>
      <c r="B21" s="25">
        <f>+B23+B25</f>
        <v>5281026.6999999993</v>
      </c>
      <c r="C21" s="25">
        <f>+C23+C25</f>
        <v>5154371.5</v>
      </c>
      <c r="D21" s="25">
        <f>+B21-C21</f>
        <v>126655.19999999925</v>
      </c>
      <c r="F21" s="47" t="s">
        <v>48</v>
      </c>
      <c r="G21" s="42">
        <v>1411</v>
      </c>
      <c r="H21" s="42">
        <v>1411</v>
      </c>
      <c r="I21" s="58">
        <f>+G21-H21</f>
        <v>0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7" t="s">
        <v>49</v>
      </c>
      <c r="B23" s="25">
        <v>6319798.5999999996</v>
      </c>
      <c r="C23" s="25">
        <v>6126434.2000000002</v>
      </c>
      <c r="D23" s="25">
        <f>+B23-C23</f>
        <v>193364.39999999944</v>
      </c>
      <c r="F23" s="3" t="s">
        <v>50</v>
      </c>
      <c r="G23" s="25">
        <v>879916.4</v>
      </c>
      <c r="H23" s="25">
        <v>914567.8</v>
      </c>
      <c r="I23" s="58">
        <f>+G23-H23</f>
        <v>-34651.400000000023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51</v>
      </c>
      <c r="B25" s="25">
        <v>-1038771.9</v>
      </c>
      <c r="C25" s="25">
        <v>-972062.7</v>
      </c>
      <c r="D25" s="25">
        <f>+B25-C25</f>
        <v>-66709.20000000007</v>
      </c>
      <c r="F25" s="3" t="s">
        <v>52</v>
      </c>
      <c r="G25" s="16">
        <v>481.2</v>
      </c>
      <c r="H25" s="16">
        <v>442.2</v>
      </c>
      <c r="I25" s="59">
        <f>+G25-H25</f>
        <v>39</v>
      </c>
    </row>
    <row r="26" spans="1:9" x14ac:dyDescent="0.25">
      <c r="A26" s="3"/>
      <c r="B26" s="25"/>
      <c r="C26" s="25"/>
      <c r="D26" s="25"/>
      <c r="E26" s="39"/>
      <c r="G26" s="48"/>
      <c r="H26" s="48"/>
      <c r="I26" s="25"/>
    </row>
    <row r="27" spans="1:9" ht="15" x14ac:dyDescent="0.25">
      <c r="A27" s="3" t="s">
        <v>53</v>
      </c>
      <c r="B27" s="49">
        <v>164682.70000000001</v>
      </c>
      <c r="C27" s="49">
        <v>153517.5</v>
      </c>
      <c r="D27" s="25">
        <f>+B27-C27</f>
        <v>11165.200000000012</v>
      </c>
      <c r="E27" s="39"/>
      <c r="F27" s="3" t="s">
        <v>54</v>
      </c>
      <c r="G27" s="16">
        <f>SUM(G14:G26)</f>
        <v>2462663.7000000002</v>
      </c>
      <c r="H27" s="16">
        <f>SUM(H14:H26)</f>
        <v>2486596.2000000002</v>
      </c>
      <c r="I27" s="16">
        <f>+G27-H27</f>
        <v>-23932.5</v>
      </c>
    </row>
    <row r="28" spans="1:9" x14ac:dyDescent="0.25">
      <c r="A28" s="3"/>
      <c r="B28" s="25"/>
      <c r="C28" s="25"/>
      <c r="D28" s="49"/>
      <c r="E28" s="39"/>
      <c r="G28" s="50"/>
      <c r="H28" s="50"/>
      <c r="I28" s="51"/>
    </row>
    <row r="29" spans="1:9" x14ac:dyDescent="0.25">
      <c r="A29" s="3"/>
      <c r="B29" s="49"/>
      <c r="C29" s="49"/>
      <c r="D29" s="49"/>
      <c r="E29" s="39"/>
      <c r="F29" s="40" t="s">
        <v>55</v>
      </c>
      <c r="G29" s="39"/>
      <c r="H29" s="39"/>
      <c r="I29" s="39"/>
    </row>
    <row r="30" spans="1:9" x14ac:dyDescent="0.25">
      <c r="A30" s="3" t="s">
        <v>56</v>
      </c>
      <c r="B30" s="49">
        <v>30579.7</v>
      </c>
      <c r="C30" s="49">
        <v>30684.5</v>
      </c>
      <c r="D30" s="25">
        <f>+B30-C30</f>
        <v>-104.79999999999927</v>
      </c>
      <c r="E30" s="39"/>
      <c r="F30" s="3" t="s">
        <v>57</v>
      </c>
      <c r="G30" s="42">
        <v>1857939.2</v>
      </c>
      <c r="H30" s="42">
        <v>1758071.3</v>
      </c>
      <c r="I30" s="60">
        <f t="shared" ref="I30:I35" si="1">+G30-H30</f>
        <v>99867.899999999907</v>
      </c>
    </row>
    <row r="31" spans="1:9" x14ac:dyDescent="0.25">
      <c r="A31" s="3"/>
      <c r="B31" s="49"/>
      <c r="C31" s="49"/>
      <c r="D31" s="49"/>
      <c r="E31" s="39"/>
      <c r="F31" s="3" t="s">
        <v>58</v>
      </c>
      <c r="G31" s="42">
        <v>1096611.1000000001</v>
      </c>
      <c r="H31" s="42">
        <v>1196420.3999999999</v>
      </c>
      <c r="I31" s="60">
        <f t="shared" si="1"/>
        <v>-99809.299999999814</v>
      </c>
    </row>
    <row r="32" spans="1:9" x14ac:dyDescent="0.25">
      <c r="A32" s="3" t="s">
        <v>59</v>
      </c>
      <c r="B32" s="15">
        <v>0</v>
      </c>
      <c r="C32" s="15">
        <v>0</v>
      </c>
      <c r="D32" s="25">
        <f>+B32-C32</f>
        <v>0</v>
      </c>
      <c r="E32" s="39"/>
      <c r="F32" s="3" t="s">
        <v>60</v>
      </c>
      <c r="G32" s="42">
        <v>113389.2</v>
      </c>
      <c r="H32" s="42">
        <v>113389.2</v>
      </c>
      <c r="I32" s="60">
        <f t="shared" si="1"/>
        <v>0</v>
      </c>
    </row>
    <row r="33" spans="1:11" x14ac:dyDescent="0.25">
      <c r="A33" s="3"/>
      <c r="B33" s="49"/>
      <c r="C33" s="49"/>
      <c r="D33" s="49"/>
      <c r="E33" s="39"/>
      <c r="F33" s="3" t="s">
        <v>61</v>
      </c>
      <c r="G33" s="42">
        <v>6636.5</v>
      </c>
      <c r="H33" s="42">
        <v>6636.5</v>
      </c>
      <c r="I33" s="61">
        <f t="shared" si="1"/>
        <v>0</v>
      </c>
    </row>
    <row r="34" spans="1:11" x14ac:dyDescent="0.25">
      <c r="A34" s="3" t="s">
        <v>62</v>
      </c>
      <c r="B34" s="49">
        <v>6977.9</v>
      </c>
      <c r="C34" s="49">
        <v>7253.9</v>
      </c>
      <c r="D34" s="25">
        <f>+B34-C34</f>
        <v>-276</v>
      </c>
      <c r="E34" s="39"/>
      <c r="F34" s="3" t="s">
        <v>63</v>
      </c>
      <c r="G34" s="42">
        <v>586690.4</v>
      </c>
      <c r="H34" s="42">
        <v>586690.4</v>
      </c>
      <c r="I34" s="60">
        <f t="shared" si="1"/>
        <v>0</v>
      </c>
    </row>
    <row r="35" spans="1:11" ht="15" x14ac:dyDescent="0.25">
      <c r="A35" s="3"/>
      <c r="B35" s="49"/>
      <c r="C35" s="49"/>
      <c r="D35" s="49"/>
      <c r="E35" s="39"/>
      <c r="F35" s="3" t="s">
        <v>64</v>
      </c>
      <c r="G35" s="16">
        <v>77036</v>
      </c>
      <c r="H35" s="16">
        <v>89524.6</v>
      </c>
      <c r="I35" s="59">
        <f t="shared" si="1"/>
        <v>-12488.600000000006</v>
      </c>
    </row>
    <row r="36" spans="1:11" ht="15" x14ac:dyDescent="0.25">
      <c r="A36" s="3" t="s">
        <v>65</v>
      </c>
      <c r="B36" s="52">
        <v>1540.9</v>
      </c>
      <c r="C36" s="52">
        <v>1667.3</v>
      </c>
      <c r="D36" s="52">
        <f>+B36-C36</f>
        <v>-126.39999999999986</v>
      </c>
      <c r="E36" s="39"/>
    </row>
    <row r="37" spans="1:11" x14ac:dyDescent="0.25">
      <c r="A37" s="3"/>
      <c r="B37" s="49"/>
      <c r="C37" s="49"/>
      <c r="D37" s="49"/>
      <c r="E37" s="39"/>
      <c r="G37" s="48"/>
    </row>
    <row r="38" spans="1:11" ht="15" x14ac:dyDescent="0.25">
      <c r="A38" s="3"/>
      <c r="B38" s="49"/>
      <c r="C38" s="49"/>
      <c r="D38" s="49"/>
      <c r="E38" s="39"/>
      <c r="F38" s="3" t="s">
        <v>66</v>
      </c>
      <c r="G38" s="16">
        <f>SUM(G30:G37)</f>
        <v>3738302.4</v>
      </c>
      <c r="H38" s="16">
        <f>SUM(H30:H37)</f>
        <v>3750732.4000000004</v>
      </c>
      <c r="I38" s="16">
        <f>+G38-H38</f>
        <v>-12430.000000000466</v>
      </c>
    </row>
    <row r="39" spans="1:11" x14ac:dyDescent="0.25">
      <c r="A39" s="3"/>
      <c r="B39" s="49"/>
      <c r="C39" s="49"/>
      <c r="D39" s="49"/>
      <c r="E39" s="39"/>
      <c r="F39" s="3"/>
      <c r="G39" s="42"/>
      <c r="H39" s="42"/>
      <c r="I39" s="42">
        <f>+G39-H39</f>
        <v>0</v>
      </c>
    </row>
    <row r="40" spans="1:11" ht="15" x14ac:dyDescent="0.25">
      <c r="A40" s="3" t="s">
        <v>67</v>
      </c>
      <c r="B40" s="38">
        <f>+B36+B34+B32+B30+B27+B21+B14+B12</f>
        <v>6200966.0999999996</v>
      </c>
      <c r="C40" s="38">
        <f>+C36+C34+C32+C30+C27+C21+C14+C12</f>
        <v>6237328.5999999996</v>
      </c>
      <c r="D40" s="38">
        <f>+B40-C40</f>
        <v>-36362.5</v>
      </c>
      <c r="E40" s="39"/>
      <c r="F40" s="3" t="s">
        <v>68</v>
      </c>
      <c r="G40" s="38">
        <f>+G27+G38</f>
        <v>6200966.0999999996</v>
      </c>
      <c r="H40" s="38">
        <f>+H27+H38</f>
        <v>6237328.6000000006</v>
      </c>
      <c r="I40" s="38">
        <f>+G40-H40</f>
        <v>-36362.500000000931</v>
      </c>
    </row>
    <row r="41" spans="1:11" x14ac:dyDescent="0.25">
      <c r="C41" s="33"/>
      <c r="D41" s="33"/>
      <c r="E41" s="39"/>
    </row>
    <row r="42" spans="1:11" x14ac:dyDescent="0.25">
      <c r="B42" s="53"/>
    </row>
    <row r="43" spans="1:11" x14ac:dyDescent="0.25">
      <c r="B43" s="53"/>
    </row>
    <row r="46" spans="1:11" x14ac:dyDescent="0.25">
      <c r="K46" s="62"/>
    </row>
  </sheetData>
  <mergeCells count="2">
    <mergeCell ref="B9:D9"/>
    <mergeCell ref="G9:I9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44"/>
  <sheetViews>
    <sheetView topLeftCell="A3" workbookViewId="0">
      <selection activeCell="C12" sqref="C12"/>
    </sheetView>
  </sheetViews>
  <sheetFormatPr baseColWidth="10" defaultColWidth="8" defaultRowHeight="12.75" x14ac:dyDescent="0.25"/>
  <cols>
    <col min="1" max="1" width="87" style="20" customWidth="1"/>
    <col min="2" max="2" width="6.7109375" style="65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73</v>
      </c>
      <c r="B5" s="21"/>
      <c r="C5" s="21"/>
    </row>
    <row r="6" spans="1:3" s="21" customFormat="1" ht="14.25" x14ac:dyDescent="0.25">
      <c r="A6" s="23" t="s">
        <v>4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43922</v>
      </c>
    </row>
    <row r="11" spans="1:3" x14ac:dyDescent="0.25">
      <c r="A11" s="20" t="s">
        <v>5</v>
      </c>
      <c r="B11" s="71"/>
    </row>
    <row r="12" spans="1:3" x14ac:dyDescent="0.25">
      <c r="A12" s="3" t="s">
        <v>6</v>
      </c>
      <c r="B12" s="71"/>
      <c r="C12" s="25">
        <v>55971.9</v>
      </c>
    </row>
    <row r="13" spans="1:3" x14ac:dyDescent="0.25">
      <c r="A13" s="3" t="s">
        <v>7</v>
      </c>
      <c r="B13" s="71"/>
      <c r="C13" s="25">
        <v>594.4</v>
      </c>
    </row>
    <row r="14" spans="1:3" x14ac:dyDescent="0.25">
      <c r="A14" s="3" t="s">
        <v>8</v>
      </c>
      <c r="B14" s="71"/>
      <c r="C14" s="25">
        <v>1101.2</v>
      </c>
    </row>
    <row r="15" spans="1:3" ht="13.5" customHeight="1" x14ac:dyDescent="0.25">
      <c r="A15" s="3" t="s">
        <v>9</v>
      </c>
      <c r="B15" s="71"/>
      <c r="C15" s="28">
        <v>649.20000000000005</v>
      </c>
    </row>
    <row r="16" spans="1:3" ht="13.5" customHeight="1" x14ac:dyDescent="0.25">
      <c r="A16" s="29"/>
      <c r="B16" s="71"/>
      <c r="C16" s="30">
        <f>SUM(C12:C15)</f>
        <v>58316.7</v>
      </c>
    </row>
    <row r="17" spans="1:3" x14ac:dyDescent="0.25">
      <c r="A17" s="31"/>
      <c r="B17" s="71"/>
      <c r="C17" s="25"/>
    </row>
    <row r="18" spans="1:3" x14ac:dyDescent="0.25">
      <c r="A18" s="3" t="s">
        <v>10</v>
      </c>
      <c r="B18" s="71"/>
    </row>
    <row r="19" spans="1:3" x14ac:dyDescent="0.25">
      <c r="A19" s="3" t="s">
        <v>11</v>
      </c>
      <c r="B19" s="71"/>
      <c r="C19" s="25">
        <v>9839.5</v>
      </c>
    </row>
    <row r="20" spans="1:3" ht="15" x14ac:dyDescent="0.25">
      <c r="A20" s="3" t="s">
        <v>12</v>
      </c>
      <c r="B20" s="71"/>
      <c r="C20" s="28">
        <v>0</v>
      </c>
    </row>
    <row r="21" spans="1:3" x14ac:dyDescent="0.25">
      <c r="A21" s="3"/>
      <c r="B21" s="71"/>
      <c r="C21" s="25">
        <f>+C19+C20</f>
        <v>9839.5</v>
      </c>
    </row>
    <row r="22" spans="1:3" x14ac:dyDescent="0.25">
      <c r="A22" s="3"/>
      <c r="B22" s="71"/>
      <c r="C22" s="25"/>
    </row>
    <row r="23" spans="1:3" x14ac:dyDescent="0.25">
      <c r="A23" s="3" t="s">
        <v>13</v>
      </c>
      <c r="B23" s="71"/>
      <c r="C23" s="25">
        <f>SUM(C16-C21)</f>
        <v>48477.2</v>
      </c>
    </row>
    <row r="24" spans="1:3" x14ac:dyDescent="0.25">
      <c r="A24" s="3"/>
      <c r="B24" s="71"/>
      <c r="C24" s="25"/>
    </row>
    <row r="25" spans="1:3" x14ac:dyDescent="0.25">
      <c r="A25" s="3" t="s">
        <v>14</v>
      </c>
      <c r="B25" s="71"/>
      <c r="C25" s="25"/>
    </row>
    <row r="26" spans="1:3" ht="15" x14ac:dyDescent="0.25">
      <c r="A26" s="3" t="s">
        <v>15</v>
      </c>
      <c r="B26" s="71"/>
      <c r="C26" s="28">
        <v>91408.3</v>
      </c>
    </row>
    <row r="27" spans="1:3" x14ac:dyDescent="0.25">
      <c r="A27" s="3"/>
      <c r="B27" s="71"/>
      <c r="C27" s="25"/>
    </row>
    <row r="28" spans="1:3" x14ac:dyDescent="0.25">
      <c r="A28" s="3" t="s">
        <v>16</v>
      </c>
      <c r="B28" s="71"/>
      <c r="C28" s="25">
        <f>+C23-C26</f>
        <v>-42931.100000000006</v>
      </c>
    </row>
    <row r="29" spans="1:3" x14ac:dyDescent="0.25">
      <c r="A29" s="3"/>
      <c r="B29" s="71"/>
      <c r="C29" s="25"/>
    </row>
    <row r="31" spans="1:3" x14ac:dyDescent="0.25">
      <c r="A31" s="3"/>
      <c r="B31" s="71"/>
      <c r="C31" s="25"/>
    </row>
    <row r="32" spans="1:3" x14ac:dyDescent="0.25">
      <c r="A32" s="3" t="s">
        <v>17</v>
      </c>
      <c r="B32" s="71"/>
      <c r="C32" s="25">
        <v>6027.8</v>
      </c>
    </row>
    <row r="33" spans="1:3" x14ac:dyDescent="0.25">
      <c r="A33" s="3" t="s">
        <v>18</v>
      </c>
      <c r="B33" s="71"/>
      <c r="C33" s="25">
        <v>4.2</v>
      </c>
    </row>
    <row r="34" spans="1:3" x14ac:dyDescent="0.25">
      <c r="A34" s="3"/>
      <c r="B34" s="71"/>
      <c r="C34" s="25"/>
    </row>
    <row r="35" spans="1:3" x14ac:dyDescent="0.25">
      <c r="A35" s="3" t="s">
        <v>19</v>
      </c>
      <c r="B35" s="71"/>
      <c r="C35" s="25">
        <f>1845.6-649.2</f>
        <v>1196.3999999999999</v>
      </c>
    </row>
    <row r="36" spans="1:3" x14ac:dyDescent="0.25">
      <c r="A36" s="3"/>
      <c r="B36" s="71"/>
      <c r="C36" s="25"/>
    </row>
    <row r="37" spans="1:3" x14ac:dyDescent="0.25">
      <c r="A37" s="3" t="s">
        <v>20</v>
      </c>
      <c r="B37" s="71"/>
    </row>
    <row r="38" spans="1:3" x14ac:dyDescent="0.25">
      <c r="A38" s="64" t="s">
        <v>21</v>
      </c>
      <c r="B38" s="71"/>
      <c r="C38" s="25">
        <v>1693.4</v>
      </c>
    </row>
    <row r="39" spans="1:3" x14ac:dyDescent="0.25">
      <c r="A39" s="64" t="s">
        <v>22</v>
      </c>
      <c r="B39" s="71"/>
      <c r="C39" s="25">
        <v>380.9</v>
      </c>
    </row>
    <row r="40" spans="1:3" x14ac:dyDescent="0.25">
      <c r="A40" s="64" t="s">
        <v>23</v>
      </c>
      <c r="B40" s="71"/>
      <c r="C40" s="25">
        <v>7268.5</v>
      </c>
    </row>
    <row r="41" spans="1:3" ht="15" x14ac:dyDescent="0.25">
      <c r="A41" s="64" t="s">
        <v>24</v>
      </c>
      <c r="B41" s="71"/>
      <c r="C41" s="28">
        <v>1716.2</v>
      </c>
    </row>
    <row r="42" spans="1:3" x14ac:dyDescent="0.25">
      <c r="A42" s="3"/>
      <c r="B42" s="71"/>
      <c r="C42" s="25">
        <f>SUM(C38:C41)</f>
        <v>11059</v>
      </c>
    </row>
    <row r="43" spans="1:3" x14ac:dyDescent="0.25">
      <c r="A43" s="3"/>
      <c r="B43" s="71"/>
      <c r="C43" s="25"/>
    </row>
    <row r="44" spans="1:3" x14ac:dyDescent="0.25">
      <c r="A44" s="3" t="s">
        <v>25</v>
      </c>
      <c r="B44" s="71"/>
      <c r="C44" s="25">
        <f>+C28+C32+C33+C35-C42</f>
        <v>-46761.700000000004</v>
      </c>
    </row>
    <row r="45" spans="1:3" s="3" customFormat="1" x14ac:dyDescent="0.25">
      <c r="B45" s="71"/>
      <c r="C45" s="25"/>
    </row>
    <row r="46" spans="1:3" s="3" customFormat="1" x14ac:dyDescent="0.25">
      <c r="A46" s="3" t="s">
        <v>26</v>
      </c>
      <c r="B46" s="71"/>
      <c r="C46" s="25"/>
    </row>
    <row r="47" spans="1:3" s="3" customFormat="1" ht="15" x14ac:dyDescent="0.25">
      <c r="A47" s="3" t="s">
        <v>27</v>
      </c>
      <c r="B47" s="71"/>
      <c r="C47" s="28">
        <v>0</v>
      </c>
    </row>
    <row r="48" spans="1:3" s="3" customFormat="1" x14ac:dyDescent="0.25">
      <c r="A48" s="37"/>
      <c r="B48" s="71"/>
      <c r="C48" s="25"/>
    </row>
    <row r="49" spans="1:3" s="3" customFormat="1" ht="15" x14ac:dyDescent="0.25">
      <c r="A49" s="3" t="s">
        <v>28</v>
      </c>
      <c r="B49" s="1"/>
      <c r="C49" s="38">
        <f>+C44+C47</f>
        <v>-46761.700000000004</v>
      </c>
    </row>
    <row r="50" spans="1:3" s="3" customFormat="1" x14ac:dyDescent="0.25">
      <c r="B50" s="71"/>
      <c r="C50" s="25"/>
    </row>
    <row r="60" spans="1:3" x14ac:dyDescent="0.25">
      <c r="B60" s="71"/>
      <c r="C60" s="39"/>
    </row>
    <row r="61" spans="1:3" x14ac:dyDescent="0.25">
      <c r="B61" s="71"/>
      <c r="C61" s="39"/>
    </row>
    <row r="62" spans="1:3" x14ac:dyDescent="0.25">
      <c r="B62" s="71"/>
      <c r="C62" s="39"/>
    </row>
    <row r="63" spans="1:3" x14ac:dyDescent="0.25">
      <c r="B63" s="71"/>
      <c r="C63" s="39"/>
    </row>
    <row r="64" spans="1:3" x14ac:dyDescent="0.25">
      <c r="B64" s="71"/>
      <c r="C64" s="39"/>
    </row>
    <row r="65" spans="1:3" x14ac:dyDescent="0.25">
      <c r="B65" s="71"/>
      <c r="C65" s="39"/>
    </row>
    <row r="66" spans="1:3" s="3" customFormat="1" x14ac:dyDescent="0.25">
      <c r="A66" s="20"/>
      <c r="B66" s="71"/>
      <c r="C66" s="39"/>
    </row>
    <row r="67" spans="1:3" x14ac:dyDescent="0.25">
      <c r="B67" s="71"/>
      <c r="C67" s="39"/>
    </row>
    <row r="68" spans="1:3" x14ac:dyDescent="0.25">
      <c r="B68" s="71"/>
      <c r="C68" s="39"/>
    </row>
    <row r="69" spans="1:3" x14ac:dyDescent="0.25">
      <c r="B69" s="71"/>
      <c r="C69" s="39"/>
    </row>
    <row r="70" spans="1:3" x14ac:dyDescent="0.25">
      <c r="B70" s="71"/>
      <c r="C70" s="39"/>
    </row>
    <row r="71" spans="1:3" x14ac:dyDescent="0.25">
      <c r="B71" s="71"/>
      <c r="C71" s="39"/>
    </row>
    <row r="72" spans="1:3" x14ac:dyDescent="0.25">
      <c r="B72" s="71"/>
      <c r="C72" s="39"/>
    </row>
    <row r="73" spans="1:3" x14ac:dyDescent="0.25">
      <c r="B73" s="71"/>
      <c r="C73" s="39"/>
    </row>
    <row r="74" spans="1:3" x14ac:dyDescent="0.25">
      <c r="B74" s="71"/>
      <c r="C74" s="39"/>
    </row>
    <row r="75" spans="1:3" x14ac:dyDescent="0.25">
      <c r="B75" s="71"/>
      <c r="C75" s="39"/>
    </row>
    <row r="76" spans="1:3" x14ac:dyDescent="0.25">
      <c r="B76" s="71"/>
      <c r="C76" s="39"/>
    </row>
    <row r="77" spans="1:3" x14ac:dyDescent="0.25">
      <c r="B77" s="71"/>
      <c r="C77" s="39"/>
    </row>
    <row r="78" spans="1:3" x14ac:dyDescent="0.25">
      <c r="B78" s="71"/>
      <c r="C78" s="39"/>
    </row>
    <row r="79" spans="1:3" x14ac:dyDescent="0.25">
      <c r="B79" s="71"/>
      <c r="C79" s="39"/>
    </row>
    <row r="80" spans="1:3" x14ac:dyDescent="0.25">
      <c r="B80" s="71"/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6"/>
  <sheetViews>
    <sheetView workbookViewId="0">
      <selection activeCell="B4" sqref="B4"/>
    </sheetView>
  </sheetViews>
  <sheetFormatPr baseColWidth="10" defaultColWidth="8" defaultRowHeight="12.75" x14ac:dyDescent="0.25"/>
  <cols>
    <col min="1" max="1" width="71.28515625" style="20" customWidth="1"/>
    <col min="2" max="2" width="24.7109375" style="20" bestFit="1" customWidth="1"/>
    <col min="3" max="3" width="20.85546875" style="20" customWidth="1"/>
    <col min="4" max="4" width="17.140625" style="20" bestFit="1" customWidth="1"/>
    <col min="5" max="5" width="4.85546875" style="20" customWidth="1"/>
    <col min="6" max="6" width="55.140625" style="20" customWidth="1"/>
    <col min="7" max="7" width="23.140625" style="20" bestFit="1" customWidth="1"/>
    <col min="8" max="8" width="19.28515625" style="20" customWidth="1"/>
    <col min="9" max="9" width="16.7109375" style="20" bestFit="1" customWidth="1"/>
    <col min="10" max="10" width="8" style="20"/>
    <col min="11" max="11" width="17.5703125" style="20" bestFit="1" customWidth="1"/>
    <col min="12" max="16384" width="8" style="20"/>
  </cols>
  <sheetData>
    <row r="1" spans="1:9" s="19" customFormat="1" ht="15.75" x14ac:dyDescent="0.25">
      <c r="A1" s="17" t="s">
        <v>29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5.75" x14ac:dyDescent="0.25">
      <c r="A2" s="17" t="s">
        <v>30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ht="14.25" x14ac:dyDescent="0.25">
      <c r="A4" s="54" t="s">
        <v>93</v>
      </c>
      <c r="B4" s="21"/>
      <c r="C4" s="21"/>
      <c r="D4" s="21"/>
      <c r="E4" s="21"/>
      <c r="F4" s="21"/>
      <c r="G4" s="21"/>
      <c r="H4" s="21"/>
      <c r="I4" s="21"/>
    </row>
    <row r="5" spans="1:9" s="21" customFormat="1" ht="14.25" x14ac:dyDescent="0.25">
      <c r="A5" s="55" t="s">
        <v>4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25"/>
    <row r="7" spans="1:9" s="17" customFormat="1" x14ac:dyDescent="0.25"/>
    <row r="9" spans="1:9" x14ac:dyDescent="0.25">
      <c r="B9" s="90" t="s">
        <v>31</v>
      </c>
      <c r="C9" s="90"/>
      <c r="D9" s="90"/>
      <c r="G9" s="90" t="s">
        <v>31</v>
      </c>
      <c r="H9" s="90"/>
      <c r="I9" s="90"/>
    </row>
    <row r="10" spans="1:9" s="17" customFormat="1" ht="25.5" x14ac:dyDescent="0.25">
      <c r="A10" s="40" t="s">
        <v>32</v>
      </c>
      <c r="B10" s="13" t="s">
        <v>74</v>
      </c>
      <c r="C10" s="13" t="s">
        <v>72</v>
      </c>
      <c r="D10" s="13" t="s">
        <v>35</v>
      </c>
      <c r="F10" s="40" t="s">
        <v>36</v>
      </c>
      <c r="G10" s="13" t="s">
        <v>74</v>
      </c>
      <c r="H10" s="13" t="s">
        <v>72</v>
      </c>
      <c r="I10" s="13" t="s">
        <v>35</v>
      </c>
    </row>
    <row r="11" spans="1:9" x14ac:dyDescent="0.25">
      <c r="D11" s="25"/>
    </row>
    <row r="12" spans="1:9" x14ac:dyDescent="0.25">
      <c r="A12" s="3" t="s">
        <v>37</v>
      </c>
      <c r="B12" s="30">
        <v>195138.4</v>
      </c>
      <c r="C12" s="30">
        <v>328984.40000000002</v>
      </c>
      <c r="D12" s="30">
        <f>+B12-C12</f>
        <v>-133846.00000000003</v>
      </c>
      <c r="F12" s="3"/>
      <c r="G12" s="41"/>
      <c r="H12" s="41"/>
    </row>
    <row r="13" spans="1:9" x14ac:dyDescent="0.25">
      <c r="A13" s="3"/>
      <c r="B13" s="25"/>
      <c r="C13" s="25"/>
      <c r="D13" s="25"/>
      <c r="F13" s="3" t="s">
        <v>38</v>
      </c>
      <c r="G13" s="41"/>
      <c r="H13" s="42"/>
      <c r="I13" s="41"/>
    </row>
    <row r="14" spans="1:9" x14ac:dyDescent="0.25">
      <c r="A14" s="3" t="s">
        <v>39</v>
      </c>
      <c r="B14" s="43">
        <f>SUM(B16:B19)</f>
        <v>411785.5</v>
      </c>
      <c r="C14" s="43">
        <f>SUM(C16:C19)</f>
        <v>387173.8</v>
      </c>
      <c r="D14" s="43">
        <f>+B14-C14</f>
        <v>24611.700000000012</v>
      </c>
      <c r="F14" s="3" t="s">
        <v>40</v>
      </c>
      <c r="G14" s="30">
        <v>1463404.1</v>
      </c>
      <c r="H14" s="30">
        <v>1531842.9</v>
      </c>
      <c r="I14" s="57">
        <f>+G14-H14</f>
        <v>-68438.799999999814</v>
      </c>
    </row>
    <row r="15" spans="1:9" x14ac:dyDescent="0.25">
      <c r="A15" s="3"/>
      <c r="B15" s="43"/>
      <c r="C15" s="43"/>
      <c r="D15" s="25"/>
      <c r="E15" s="39"/>
      <c r="G15" s="25"/>
      <c r="H15" s="25"/>
      <c r="I15" s="25"/>
    </row>
    <row r="16" spans="1:9" x14ac:dyDescent="0.25">
      <c r="A16" s="3" t="s">
        <v>41</v>
      </c>
      <c r="B16" s="25">
        <v>144966.29999999999</v>
      </c>
      <c r="C16" s="25">
        <v>159585</v>
      </c>
      <c r="D16" s="25">
        <f t="shared" ref="D16:D19" si="0">+B16-C16</f>
        <v>-14618.700000000012</v>
      </c>
      <c r="E16" s="39"/>
      <c r="F16" s="3" t="s">
        <v>42</v>
      </c>
      <c r="G16" s="25">
        <v>25277.8</v>
      </c>
      <c r="H16" s="25">
        <v>46646.5</v>
      </c>
      <c r="I16" s="58">
        <f>+G16-H16</f>
        <v>-21368.7</v>
      </c>
    </row>
    <row r="17" spans="1:9" x14ac:dyDescent="0.25">
      <c r="A17" s="3" t="s">
        <v>43</v>
      </c>
      <c r="B17" s="25">
        <v>266819.20000000001</v>
      </c>
      <c r="C17" s="25">
        <v>227588.8</v>
      </c>
      <c r="D17" s="25">
        <f t="shared" si="0"/>
        <v>39230.400000000023</v>
      </c>
      <c r="E17" s="39"/>
      <c r="G17" s="25"/>
      <c r="H17" s="25"/>
      <c r="I17" s="25"/>
    </row>
    <row r="18" spans="1:9" x14ac:dyDescent="0.25">
      <c r="A18" s="3" t="s">
        <v>44</v>
      </c>
      <c r="B18" s="25">
        <v>1483</v>
      </c>
      <c r="C18" s="25">
        <v>1483</v>
      </c>
      <c r="D18" s="25">
        <f t="shared" si="0"/>
        <v>0</v>
      </c>
      <c r="E18" s="39"/>
      <c r="F18" s="3" t="s">
        <v>45</v>
      </c>
      <c r="G18" s="42">
        <v>2704.2</v>
      </c>
      <c r="H18" s="42">
        <v>2365.6999999999998</v>
      </c>
      <c r="I18" s="58">
        <f>+G18-H18</f>
        <v>338.5</v>
      </c>
    </row>
    <row r="19" spans="1:9" ht="15" x14ac:dyDescent="0.25">
      <c r="A19" s="3" t="s">
        <v>46</v>
      </c>
      <c r="B19" s="28">
        <v>-1483</v>
      </c>
      <c r="C19" s="28">
        <v>-1483</v>
      </c>
      <c r="D19" s="28">
        <f t="shared" si="0"/>
        <v>0</v>
      </c>
      <c r="E19" s="45"/>
      <c r="F19" s="3"/>
      <c r="G19" s="25"/>
      <c r="H19" s="25"/>
      <c r="I19" s="25"/>
    </row>
    <row r="20" spans="1:9" x14ac:dyDescent="0.25">
      <c r="A20" s="3"/>
      <c r="B20" s="43"/>
      <c r="C20" s="43"/>
      <c r="D20" s="46"/>
      <c r="E20" s="39"/>
      <c r="G20" s="25"/>
      <c r="H20" s="25"/>
      <c r="I20" s="25"/>
    </row>
    <row r="21" spans="1:9" ht="27.75" customHeight="1" x14ac:dyDescent="0.25">
      <c r="A21" s="3" t="s">
        <v>47</v>
      </c>
      <c r="B21" s="25">
        <f>+B23+B25</f>
        <v>5245621.8000000007</v>
      </c>
      <c r="C21" s="25">
        <f>+C23+C25</f>
        <v>5281026.6999999993</v>
      </c>
      <c r="D21" s="25">
        <f>+B21-C21</f>
        <v>-35404.89999999851</v>
      </c>
      <c r="F21" s="47" t="s">
        <v>48</v>
      </c>
      <c r="G21" s="42">
        <v>1411</v>
      </c>
      <c r="H21" s="42">
        <v>1411</v>
      </c>
      <c r="I21" s="58">
        <f>+G21-H21</f>
        <v>0</v>
      </c>
    </row>
    <row r="22" spans="1:9" x14ac:dyDescent="0.25">
      <c r="A22" s="3"/>
      <c r="B22" s="25"/>
      <c r="C22" s="25"/>
      <c r="D22" s="25"/>
      <c r="E22" s="39"/>
      <c r="G22" s="25"/>
      <c r="H22" s="25"/>
      <c r="I22" s="25"/>
    </row>
    <row r="23" spans="1:9" ht="25.5" x14ac:dyDescent="0.25">
      <c r="A23" s="47" t="s">
        <v>49</v>
      </c>
      <c r="B23" s="25">
        <v>6374723.2000000002</v>
      </c>
      <c r="C23" s="25">
        <v>6319798.5999999996</v>
      </c>
      <c r="D23" s="25">
        <f>+B23-C23</f>
        <v>54924.600000000559</v>
      </c>
      <c r="F23" s="3" t="s">
        <v>50</v>
      </c>
      <c r="G23" s="25">
        <v>834487.9</v>
      </c>
      <c r="H23" s="25">
        <v>879916.4</v>
      </c>
      <c r="I23" s="58">
        <f>+G23-H23</f>
        <v>-45428.5</v>
      </c>
    </row>
    <row r="24" spans="1:9" x14ac:dyDescent="0.2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25">
      <c r="A25" s="3" t="s">
        <v>51</v>
      </c>
      <c r="B25" s="25">
        <v>-1129101.3999999999</v>
      </c>
      <c r="C25" s="25">
        <v>-1038771.9</v>
      </c>
      <c r="D25" s="25">
        <f>+B25-C25</f>
        <v>-90329.499999999884</v>
      </c>
      <c r="F25" s="3" t="s">
        <v>52</v>
      </c>
      <c r="G25" s="16">
        <v>494.8</v>
      </c>
      <c r="H25" s="16">
        <v>481.2</v>
      </c>
      <c r="I25" s="59">
        <f>+G25-H25</f>
        <v>13.600000000000023</v>
      </c>
    </row>
    <row r="26" spans="1:9" x14ac:dyDescent="0.25">
      <c r="A26" s="3"/>
      <c r="B26" s="25"/>
      <c r="C26" s="25"/>
      <c r="D26" s="25"/>
      <c r="E26" s="39"/>
      <c r="G26" s="48"/>
      <c r="H26" s="48"/>
      <c r="I26" s="25"/>
    </row>
    <row r="27" spans="1:9" ht="15" x14ac:dyDescent="0.25">
      <c r="A27" s="3" t="s">
        <v>53</v>
      </c>
      <c r="B27" s="49">
        <v>128185.9</v>
      </c>
      <c r="C27" s="49">
        <v>164682.70000000001</v>
      </c>
      <c r="D27" s="25">
        <f>+B27-C27</f>
        <v>-36496.800000000017</v>
      </c>
      <c r="E27" s="39"/>
      <c r="F27" s="3" t="s">
        <v>54</v>
      </c>
      <c r="G27" s="16">
        <f>SUM(G14:G26)</f>
        <v>2327779.7999999998</v>
      </c>
      <c r="H27" s="16">
        <f>SUM(H14:H26)</f>
        <v>2462663.7000000002</v>
      </c>
      <c r="I27" s="16">
        <f>+G27-H27</f>
        <v>-134883.90000000037</v>
      </c>
    </row>
    <row r="28" spans="1:9" x14ac:dyDescent="0.25">
      <c r="A28" s="3"/>
      <c r="B28" s="25"/>
      <c r="C28" s="25"/>
      <c r="D28" s="49"/>
      <c r="E28" s="39"/>
      <c r="G28" s="50"/>
      <c r="H28" s="50"/>
      <c r="I28" s="51"/>
    </row>
    <row r="29" spans="1:9" x14ac:dyDescent="0.25">
      <c r="A29" s="3"/>
      <c r="B29" s="49"/>
      <c r="C29" s="49"/>
      <c r="D29" s="49"/>
      <c r="E29" s="39"/>
      <c r="F29" s="40" t="s">
        <v>55</v>
      </c>
      <c r="G29" s="39"/>
      <c r="H29" s="39"/>
      <c r="I29" s="39"/>
    </row>
    <row r="30" spans="1:9" x14ac:dyDescent="0.25">
      <c r="A30" s="3" t="s">
        <v>56</v>
      </c>
      <c r="B30" s="49">
        <v>30485</v>
      </c>
      <c r="C30" s="49">
        <v>30579.7</v>
      </c>
      <c r="D30" s="25">
        <f>+B30-C30</f>
        <v>-94.700000000000728</v>
      </c>
      <c r="E30" s="39"/>
      <c r="F30" s="3" t="s">
        <v>57</v>
      </c>
      <c r="G30" s="42">
        <v>1857951.6</v>
      </c>
      <c r="H30" s="42">
        <v>1857939.2</v>
      </c>
      <c r="I30" s="60">
        <f t="shared" ref="I30:I35" si="1">+G30-H30</f>
        <v>12.400000000139698</v>
      </c>
    </row>
    <row r="31" spans="1:9" x14ac:dyDescent="0.25">
      <c r="A31" s="3"/>
      <c r="B31" s="49"/>
      <c r="C31" s="49"/>
      <c r="D31" s="49"/>
      <c r="E31" s="39"/>
      <c r="F31" s="3" t="s">
        <v>58</v>
      </c>
      <c r="G31" s="42">
        <v>1096611.1000000001</v>
      </c>
      <c r="H31" s="42">
        <v>1096611.1000000001</v>
      </c>
      <c r="I31" s="60">
        <f t="shared" si="1"/>
        <v>0</v>
      </c>
    </row>
    <row r="32" spans="1:9" x14ac:dyDescent="0.25">
      <c r="A32" s="3" t="s">
        <v>59</v>
      </c>
      <c r="B32" s="15">
        <v>0</v>
      </c>
      <c r="C32" s="15">
        <v>0</v>
      </c>
      <c r="D32" s="25">
        <f>+B32-C32</f>
        <v>0</v>
      </c>
      <c r="E32" s="39"/>
      <c r="F32" s="3" t="s">
        <v>60</v>
      </c>
      <c r="G32" s="42">
        <v>113389.2</v>
      </c>
      <c r="H32" s="42">
        <v>113389.2</v>
      </c>
      <c r="I32" s="60">
        <f t="shared" si="1"/>
        <v>0</v>
      </c>
    </row>
    <row r="33" spans="1:11" x14ac:dyDescent="0.25">
      <c r="A33" s="3"/>
      <c r="B33" s="49"/>
      <c r="C33" s="49"/>
      <c r="D33" s="49"/>
      <c r="E33" s="39"/>
      <c r="F33" s="3" t="s">
        <v>61</v>
      </c>
      <c r="G33" s="42">
        <v>6636.5</v>
      </c>
      <c r="H33" s="42">
        <v>6636.5</v>
      </c>
      <c r="I33" s="61">
        <f t="shared" si="1"/>
        <v>0</v>
      </c>
    </row>
    <row r="34" spans="1:11" x14ac:dyDescent="0.25">
      <c r="A34" s="3" t="s">
        <v>62</v>
      </c>
      <c r="B34" s="49">
        <v>6701.9</v>
      </c>
      <c r="C34" s="49">
        <v>6977.9</v>
      </c>
      <c r="D34" s="25">
        <f>+B34-C34</f>
        <v>-276</v>
      </c>
      <c r="E34" s="39"/>
      <c r="F34" s="3" t="s">
        <v>63</v>
      </c>
      <c r="G34" s="42">
        <v>586690.4</v>
      </c>
      <c r="H34" s="42">
        <v>586690.4</v>
      </c>
      <c r="I34" s="60">
        <f t="shared" si="1"/>
        <v>0</v>
      </c>
    </row>
    <row r="35" spans="1:11" ht="15" x14ac:dyDescent="0.25">
      <c r="A35" s="3"/>
      <c r="B35" s="49"/>
      <c r="C35" s="49"/>
      <c r="D35" s="49"/>
      <c r="E35" s="39"/>
      <c r="F35" s="3" t="s">
        <v>64</v>
      </c>
      <c r="G35" s="16">
        <v>30274.3</v>
      </c>
      <c r="H35" s="16">
        <v>77036</v>
      </c>
      <c r="I35" s="59">
        <f t="shared" si="1"/>
        <v>-46761.7</v>
      </c>
    </row>
    <row r="36" spans="1:11" ht="15" x14ac:dyDescent="0.25">
      <c r="A36" s="3" t="s">
        <v>65</v>
      </c>
      <c r="B36" s="52">
        <v>1414.4</v>
      </c>
      <c r="C36" s="52">
        <v>1540.9</v>
      </c>
      <c r="D36" s="52">
        <f>+B36-C36</f>
        <v>-126.5</v>
      </c>
      <c r="E36" s="39"/>
    </row>
    <row r="37" spans="1:11" x14ac:dyDescent="0.25">
      <c r="A37" s="3"/>
      <c r="B37" s="49"/>
      <c r="C37" s="49"/>
      <c r="D37" s="49"/>
      <c r="E37" s="39"/>
      <c r="G37" s="48"/>
    </row>
    <row r="38" spans="1:11" ht="15" x14ac:dyDescent="0.25">
      <c r="A38" s="3"/>
      <c r="B38" s="49"/>
      <c r="C38" s="49"/>
      <c r="D38" s="49"/>
      <c r="E38" s="39"/>
      <c r="F38" s="3" t="s">
        <v>66</v>
      </c>
      <c r="G38" s="16">
        <f>SUM(G30:G37)</f>
        <v>3691553.1</v>
      </c>
      <c r="H38" s="16">
        <f>SUM(H30:H37)</f>
        <v>3738302.4</v>
      </c>
      <c r="I38" s="16">
        <f>+G38-H38</f>
        <v>-46749.299999999814</v>
      </c>
    </row>
    <row r="39" spans="1:11" x14ac:dyDescent="0.25">
      <c r="A39" s="3"/>
      <c r="B39" s="49"/>
      <c r="C39" s="49"/>
      <c r="D39" s="49"/>
      <c r="E39" s="39"/>
      <c r="F39" s="3"/>
      <c r="G39" s="42"/>
      <c r="H39" s="42"/>
      <c r="I39" s="42">
        <f>+G39-H39</f>
        <v>0</v>
      </c>
    </row>
    <row r="40" spans="1:11" ht="15" x14ac:dyDescent="0.25">
      <c r="A40" s="3" t="s">
        <v>67</v>
      </c>
      <c r="B40" s="38">
        <f>+B36+B34+B32+B30+B27+B21+B14+B12</f>
        <v>6019332.9000000013</v>
      </c>
      <c r="C40" s="38">
        <f>+C36+C34+C32+C30+C27+C21+C14+C12</f>
        <v>6200966.0999999996</v>
      </c>
      <c r="D40" s="38">
        <f>+B40-C40</f>
        <v>-181633.19999999832</v>
      </c>
      <c r="E40" s="39"/>
      <c r="F40" s="3" t="s">
        <v>68</v>
      </c>
      <c r="G40" s="38">
        <f>+G27+G38</f>
        <v>6019332.9000000004</v>
      </c>
      <c r="H40" s="38">
        <f>+H27+H38</f>
        <v>6200966.0999999996</v>
      </c>
      <c r="I40" s="38">
        <f>+G40-H40</f>
        <v>-181633.19999999925</v>
      </c>
    </row>
    <row r="41" spans="1:11" x14ac:dyDescent="0.25">
      <c r="C41" s="33"/>
      <c r="D41" s="33"/>
      <c r="E41" s="39"/>
      <c r="G41" s="66"/>
    </row>
    <row r="42" spans="1:11" x14ac:dyDescent="0.25">
      <c r="B42" s="53"/>
    </row>
    <row r="43" spans="1:11" x14ac:dyDescent="0.25">
      <c r="B43" s="53"/>
    </row>
    <row r="46" spans="1:11" x14ac:dyDescent="0.25">
      <c r="K46" s="62"/>
    </row>
  </sheetData>
  <mergeCells count="2">
    <mergeCell ref="B9:D9"/>
    <mergeCell ref="G9:I9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44"/>
  <sheetViews>
    <sheetView workbookViewId="0">
      <selection activeCell="C12" sqref="C12"/>
    </sheetView>
  </sheetViews>
  <sheetFormatPr baseColWidth="10" defaultColWidth="8" defaultRowHeight="12.75" x14ac:dyDescent="0.25"/>
  <cols>
    <col min="1" max="1" width="87" style="20" customWidth="1"/>
    <col min="2" max="2" width="6.7109375" style="67" customWidth="1"/>
    <col min="3" max="3" width="28.140625" style="20" customWidth="1"/>
    <col min="4" max="16384" width="8" style="20"/>
  </cols>
  <sheetData>
    <row r="1" spans="1:3" s="19" customFormat="1" ht="15.75" x14ac:dyDescent="0.25">
      <c r="A1" s="17" t="s">
        <v>0</v>
      </c>
      <c r="B1" s="18"/>
      <c r="C1" s="18"/>
    </row>
    <row r="2" spans="1:3" s="19" customFormat="1" ht="15.75" x14ac:dyDescent="0.25">
      <c r="A2" s="17" t="s">
        <v>1</v>
      </c>
      <c r="B2" s="18"/>
      <c r="C2" s="18"/>
    </row>
    <row r="3" spans="1:3" x14ac:dyDescent="0.25">
      <c r="A3" s="17"/>
      <c r="B3" s="17"/>
      <c r="C3" s="17"/>
    </row>
    <row r="4" spans="1:3" s="22" customFormat="1" ht="14.25" x14ac:dyDescent="0.25">
      <c r="A4" s="17" t="s">
        <v>2</v>
      </c>
      <c r="B4" s="21"/>
      <c r="C4" s="21"/>
    </row>
    <row r="5" spans="1:3" s="22" customFormat="1" ht="14.25" x14ac:dyDescent="0.25">
      <c r="A5" s="17" t="s">
        <v>75</v>
      </c>
      <c r="B5" s="21"/>
      <c r="C5" s="21"/>
    </row>
    <row r="6" spans="1:3" s="21" customFormat="1" ht="14.25" x14ac:dyDescent="0.25">
      <c r="A6" s="23" t="s">
        <v>4</v>
      </c>
      <c r="B6" s="24"/>
      <c r="C6" s="24"/>
    </row>
    <row r="7" spans="1:3" s="17" customFormat="1" x14ac:dyDescent="0.25">
      <c r="B7" s="1"/>
    </row>
    <row r="8" spans="1:3" s="17" customFormat="1" x14ac:dyDescent="0.25">
      <c r="B8" s="1"/>
    </row>
    <row r="9" spans="1:3" x14ac:dyDescent="0.25">
      <c r="B9" s="1"/>
      <c r="C9" s="2">
        <v>43952</v>
      </c>
    </row>
    <row r="11" spans="1:3" x14ac:dyDescent="0.25">
      <c r="A11" s="20" t="s">
        <v>5</v>
      </c>
      <c r="B11" s="71"/>
    </row>
    <row r="12" spans="1:3" x14ac:dyDescent="0.25">
      <c r="A12" s="3" t="s">
        <v>6</v>
      </c>
      <c r="B12" s="71"/>
      <c r="C12" s="25">
        <v>58278</v>
      </c>
    </row>
    <row r="13" spans="1:3" x14ac:dyDescent="0.25">
      <c r="A13" s="3" t="s">
        <v>7</v>
      </c>
      <c r="B13" s="71"/>
      <c r="C13" s="25">
        <v>1374.4</v>
      </c>
    </row>
    <row r="14" spans="1:3" x14ac:dyDescent="0.25">
      <c r="A14" s="3" t="s">
        <v>8</v>
      </c>
      <c r="B14" s="71"/>
      <c r="C14" s="25">
        <v>1232</v>
      </c>
    </row>
    <row r="15" spans="1:3" ht="13.5" customHeight="1" x14ac:dyDescent="0.25">
      <c r="A15" s="3" t="s">
        <v>9</v>
      </c>
      <c r="B15" s="71"/>
      <c r="C15" s="28">
        <v>588.70000000000005</v>
      </c>
    </row>
    <row r="16" spans="1:3" ht="13.5" customHeight="1" x14ac:dyDescent="0.25">
      <c r="A16" s="29"/>
      <c r="B16" s="71"/>
      <c r="C16" s="30">
        <f>SUM(C12:C15)</f>
        <v>61473.1</v>
      </c>
    </row>
    <row r="17" spans="1:3" x14ac:dyDescent="0.25">
      <c r="A17" s="31"/>
      <c r="B17" s="71"/>
      <c r="C17" s="25"/>
    </row>
    <row r="18" spans="1:3" x14ac:dyDescent="0.25">
      <c r="A18" s="3" t="s">
        <v>10</v>
      </c>
      <c r="B18" s="71"/>
    </row>
    <row r="19" spans="1:3" x14ac:dyDescent="0.25">
      <c r="A19" s="3" t="s">
        <v>11</v>
      </c>
      <c r="B19" s="71"/>
      <c r="C19" s="25">
        <v>10112.1</v>
      </c>
    </row>
    <row r="20" spans="1:3" ht="15" x14ac:dyDescent="0.25">
      <c r="A20" s="3" t="s">
        <v>12</v>
      </c>
      <c r="B20" s="71"/>
      <c r="C20" s="28">
        <v>0</v>
      </c>
    </row>
    <row r="21" spans="1:3" x14ac:dyDescent="0.25">
      <c r="A21" s="3"/>
      <c r="B21" s="71"/>
      <c r="C21" s="25">
        <f>+C19+C20</f>
        <v>10112.1</v>
      </c>
    </row>
    <row r="22" spans="1:3" x14ac:dyDescent="0.25">
      <c r="A22" s="3"/>
      <c r="B22" s="71"/>
      <c r="C22" s="25"/>
    </row>
    <row r="23" spans="1:3" x14ac:dyDescent="0.25">
      <c r="A23" s="3" t="s">
        <v>13</v>
      </c>
      <c r="B23" s="71"/>
      <c r="C23" s="25">
        <f>SUM(C16-C21)</f>
        <v>51361</v>
      </c>
    </row>
    <row r="24" spans="1:3" x14ac:dyDescent="0.25">
      <c r="A24" s="3"/>
      <c r="B24" s="71"/>
      <c r="C24" s="25"/>
    </row>
    <row r="25" spans="1:3" x14ac:dyDescent="0.25">
      <c r="A25" s="3" t="s">
        <v>14</v>
      </c>
      <c r="B25" s="71"/>
      <c r="C25" s="25"/>
    </row>
    <row r="26" spans="1:3" ht="15" x14ac:dyDescent="0.25">
      <c r="A26" s="3" t="s">
        <v>15</v>
      </c>
      <c r="B26" s="71"/>
      <c r="C26" s="28">
        <v>89468.800000000003</v>
      </c>
    </row>
    <row r="27" spans="1:3" x14ac:dyDescent="0.25">
      <c r="A27" s="3"/>
      <c r="B27" s="71"/>
      <c r="C27" s="25"/>
    </row>
    <row r="28" spans="1:3" x14ac:dyDescent="0.25">
      <c r="A28" s="3" t="s">
        <v>16</v>
      </c>
      <c r="B28" s="71"/>
      <c r="C28" s="25">
        <f>+C23-C26</f>
        <v>-38107.800000000003</v>
      </c>
    </row>
    <row r="29" spans="1:3" x14ac:dyDescent="0.25">
      <c r="A29" s="3"/>
      <c r="B29" s="71"/>
      <c r="C29" s="25"/>
    </row>
    <row r="31" spans="1:3" x14ac:dyDescent="0.25">
      <c r="A31" s="3"/>
      <c r="B31" s="71"/>
      <c r="C31" s="25"/>
    </row>
    <row r="32" spans="1:3" x14ac:dyDescent="0.25">
      <c r="A32" s="3" t="s">
        <v>17</v>
      </c>
      <c r="B32" s="71"/>
      <c r="C32" s="25">
        <v>6649.2</v>
      </c>
    </row>
    <row r="33" spans="1:3" x14ac:dyDescent="0.25">
      <c r="A33" s="3" t="s">
        <v>18</v>
      </c>
      <c r="B33" s="71"/>
      <c r="C33" s="25">
        <v>-112.3</v>
      </c>
    </row>
    <row r="34" spans="1:3" x14ac:dyDescent="0.25">
      <c r="A34" s="3"/>
      <c r="B34" s="71"/>
      <c r="C34" s="25"/>
    </row>
    <row r="35" spans="1:3" x14ac:dyDescent="0.25">
      <c r="A35" s="3" t="s">
        <v>19</v>
      </c>
      <c r="B35" s="71"/>
      <c r="C35" s="25">
        <v>1231.0999999999999</v>
      </c>
    </row>
    <row r="36" spans="1:3" x14ac:dyDescent="0.25">
      <c r="A36" s="3"/>
      <c r="B36" s="71"/>
      <c r="C36" s="25"/>
    </row>
    <row r="37" spans="1:3" x14ac:dyDescent="0.25">
      <c r="A37" s="3" t="s">
        <v>20</v>
      </c>
      <c r="B37" s="71"/>
    </row>
    <row r="38" spans="1:3" x14ac:dyDescent="0.25">
      <c r="A38" s="64" t="s">
        <v>21</v>
      </c>
      <c r="B38" s="71"/>
      <c r="C38" s="25">
        <v>1693</v>
      </c>
    </row>
    <row r="39" spans="1:3" x14ac:dyDescent="0.25">
      <c r="A39" s="64" t="s">
        <v>22</v>
      </c>
      <c r="B39" s="71"/>
      <c r="C39" s="25">
        <v>380.9</v>
      </c>
    </row>
    <row r="40" spans="1:3" x14ac:dyDescent="0.25">
      <c r="A40" s="64" t="s">
        <v>23</v>
      </c>
      <c r="B40" s="71"/>
      <c r="C40" s="25">
        <v>6015.2</v>
      </c>
    </row>
    <row r="41" spans="1:3" ht="15" x14ac:dyDescent="0.25">
      <c r="A41" s="64" t="s">
        <v>24</v>
      </c>
      <c r="B41" s="71"/>
      <c r="C41" s="28">
        <v>1553.2</v>
      </c>
    </row>
    <row r="42" spans="1:3" x14ac:dyDescent="0.25">
      <c r="A42" s="3"/>
      <c r="B42" s="71"/>
      <c r="C42" s="25">
        <f>SUM(C38:C41)</f>
        <v>9642.3000000000011</v>
      </c>
    </row>
    <row r="43" spans="1:3" x14ac:dyDescent="0.25">
      <c r="A43" s="3"/>
      <c r="B43" s="71"/>
      <c r="C43" s="25"/>
    </row>
    <row r="44" spans="1:3" x14ac:dyDescent="0.25">
      <c r="A44" s="3" t="s">
        <v>25</v>
      </c>
      <c r="B44" s="71"/>
      <c r="C44" s="25">
        <f>+C28+C32+C33+C35-C42</f>
        <v>-39982.100000000006</v>
      </c>
    </row>
    <row r="45" spans="1:3" s="3" customFormat="1" x14ac:dyDescent="0.25">
      <c r="B45" s="71"/>
      <c r="C45" s="25"/>
    </row>
    <row r="46" spans="1:3" s="3" customFormat="1" x14ac:dyDescent="0.25">
      <c r="A46" s="3" t="s">
        <v>26</v>
      </c>
      <c r="B46" s="71"/>
      <c r="C46" s="25"/>
    </row>
    <row r="47" spans="1:3" s="3" customFormat="1" ht="15" x14ac:dyDescent="0.25">
      <c r="A47" s="3" t="s">
        <v>27</v>
      </c>
      <c r="B47" s="71"/>
      <c r="C47" s="28">
        <v>0</v>
      </c>
    </row>
    <row r="48" spans="1:3" s="3" customFormat="1" x14ac:dyDescent="0.25">
      <c r="A48" s="37"/>
      <c r="B48" s="71"/>
      <c r="C48" s="25"/>
    </row>
    <row r="49" spans="1:3" s="3" customFormat="1" ht="15" x14ac:dyDescent="0.25">
      <c r="A49" s="3" t="s">
        <v>28</v>
      </c>
      <c r="B49" s="1"/>
      <c r="C49" s="38">
        <f>+C44+C47</f>
        <v>-39982.100000000006</v>
      </c>
    </row>
    <row r="50" spans="1:3" s="3" customFormat="1" x14ac:dyDescent="0.25">
      <c r="B50" s="71"/>
      <c r="C50" s="25"/>
    </row>
    <row r="60" spans="1:3" x14ac:dyDescent="0.25">
      <c r="B60" s="71"/>
      <c r="C60" s="39"/>
    </row>
    <row r="61" spans="1:3" x14ac:dyDescent="0.25">
      <c r="B61" s="71"/>
      <c r="C61" s="39"/>
    </row>
    <row r="62" spans="1:3" x14ac:dyDescent="0.25">
      <c r="B62" s="71"/>
      <c r="C62" s="39"/>
    </row>
    <row r="63" spans="1:3" x14ac:dyDescent="0.25">
      <c r="B63" s="71"/>
      <c r="C63" s="39"/>
    </row>
    <row r="64" spans="1:3" x14ac:dyDescent="0.25">
      <c r="B64" s="71"/>
      <c r="C64" s="39"/>
    </row>
    <row r="65" spans="1:3" x14ac:dyDescent="0.25">
      <c r="B65" s="71"/>
      <c r="C65" s="39"/>
    </row>
    <row r="66" spans="1:3" s="3" customFormat="1" x14ac:dyDescent="0.25">
      <c r="A66" s="20"/>
      <c r="B66" s="71"/>
      <c r="C66" s="39"/>
    </row>
    <row r="67" spans="1:3" x14ac:dyDescent="0.25">
      <c r="B67" s="71"/>
      <c r="C67" s="39"/>
    </row>
    <row r="68" spans="1:3" x14ac:dyDescent="0.25">
      <c r="B68" s="71"/>
      <c r="C68" s="39"/>
    </row>
    <row r="69" spans="1:3" x14ac:dyDescent="0.25">
      <c r="B69" s="71"/>
      <c r="C69" s="39"/>
    </row>
    <row r="70" spans="1:3" x14ac:dyDescent="0.25">
      <c r="B70" s="71"/>
      <c r="C70" s="39"/>
    </row>
    <row r="71" spans="1:3" x14ac:dyDescent="0.25">
      <c r="B71" s="71"/>
      <c r="C71" s="39"/>
    </row>
    <row r="72" spans="1:3" x14ac:dyDescent="0.25">
      <c r="B72" s="71"/>
      <c r="C72" s="39"/>
    </row>
    <row r="73" spans="1:3" x14ac:dyDescent="0.25">
      <c r="B73" s="71"/>
      <c r="C73" s="39"/>
    </row>
    <row r="74" spans="1:3" x14ac:dyDescent="0.25">
      <c r="B74" s="71"/>
      <c r="C74" s="39"/>
    </row>
    <row r="75" spans="1:3" x14ac:dyDescent="0.25">
      <c r="B75" s="71"/>
      <c r="C75" s="39"/>
    </row>
    <row r="76" spans="1:3" x14ac:dyDescent="0.25">
      <c r="B76" s="71"/>
      <c r="C76" s="39"/>
    </row>
    <row r="77" spans="1:3" x14ac:dyDescent="0.25">
      <c r="B77" s="71"/>
      <c r="C77" s="39"/>
    </row>
    <row r="78" spans="1:3" x14ac:dyDescent="0.25">
      <c r="B78" s="71"/>
      <c r="C78" s="39"/>
    </row>
    <row r="79" spans="1:3" x14ac:dyDescent="0.25">
      <c r="B79" s="71"/>
      <c r="C79" s="39"/>
    </row>
    <row r="80" spans="1:3" x14ac:dyDescent="0.25">
      <c r="B80" s="71"/>
      <c r="C80" s="39"/>
    </row>
    <row r="81" spans="3:3" x14ac:dyDescent="0.25">
      <c r="C81" s="39"/>
    </row>
    <row r="82" spans="3:3" x14ac:dyDescent="0.25">
      <c r="C82" s="39"/>
    </row>
    <row r="83" spans="3:3" x14ac:dyDescent="0.25">
      <c r="C83" s="39"/>
    </row>
    <row r="84" spans="3:3" x14ac:dyDescent="0.25">
      <c r="C84" s="39"/>
    </row>
    <row r="85" spans="3:3" x14ac:dyDescent="0.25">
      <c r="C85" s="39"/>
    </row>
    <row r="86" spans="3:3" x14ac:dyDescent="0.25">
      <c r="C86" s="39"/>
    </row>
    <row r="87" spans="3:3" x14ac:dyDescent="0.25">
      <c r="C87" s="39"/>
    </row>
    <row r="88" spans="3:3" x14ac:dyDescent="0.25">
      <c r="C88" s="39"/>
    </row>
    <row r="89" spans="3:3" x14ac:dyDescent="0.25">
      <c r="C89" s="39"/>
    </row>
    <row r="90" spans="3:3" x14ac:dyDescent="0.25">
      <c r="C90" s="39"/>
    </row>
    <row r="91" spans="3:3" x14ac:dyDescent="0.25">
      <c r="C91" s="39"/>
    </row>
    <row r="92" spans="3:3" x14ac:dyDescent="0.25">
      <c r="C92" s="39"/>
    </row>
    <row r="93" spans="3:3" x14ac:dyDescent="0.25">
      <c r="C93" s="39"/>
    </row>
    <row r="94" spans="3:3" x14ac:dyDescent="0.25">
      <c r="C94" s="39"/>
    </row>
    <row r="95" spans="3:3" x14ac:dyDescent="0.25">
      <c r="C95" s="39"/>
    </row>
    <row r="96" spans="3:3" x14ac:dyDescent="0.25">
      <c r="C96" s="39"/>
    </row>
    <row r="97" spans="3:3" x14ac:dyDescent="0.25">
      <c r="C97" s="39"/>
    </row>
    <row r="98" spans="3:3" x14ac:dyDescent="0.25">
      <c r="C98" s="39"/>
    </row>
    <row r="99" spans="3:3" x14ac:dyDescent="0.25">
      <c r="C99" s="39"/>
    </row>
    <row r="100" spans="3:3" x14ac:dyDescent="0.25">
      <c r="C100" s="39"/>
    </row>
    <row r="101" spans="3:3" x14ac:dyDescent="0.25">
      <c r="C101" s="39"/>
    </row>
    <row r="102" spans="3:3" x14ac:dyDescent="0.25">
      <c r="C102" s="39"/>
    </row>
    <row r="103" spans="3:3" x14ac:dyDescent="0.25">
      <c r="C103" s="39"/>
    </row>
    <row r="104" spans="3:3" x14ac:dyDescent="0.25">
      <c r="C104" s="39"/>
    </row>
    <row r="105" spans="3:3" x14ac:dyDescent="0.25">
      <c r="C105" s="39"/>
    </row>
    <row r="106" spans="3:3" x14ac:dyDescent="0.25">
      <c r="C106" s="39"/>
    </row>
    <row r="107" spans="3:3" x14ac:dyDescent="0.25">
      <c r="C107" s="39"/>
    </row>
    <row r="108" spans="3:3" x14ac:dyDescent="0.25">
      <c r="C108" s="39"/>
    </row>
    <row r="109" spans="3:3" x14ac:dyDescent="0.25">
      <c r="C109" s="39"/>
    </row>
    <row r="110" spans="3:3" x14ac:dyDescent="0.25">
      <c r="C110" s="39"/>
    </row>
    <row r="111" spans="3:3" x14ac:dyDescent="0.25">
      <c r="C111" s="39"/>
    </row>
    <row r="112" spans="3:3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  <row r="120" spans="3:3" x14ac:dyDescent="0.25">
      <c r="C120" s="39"/>
    </row>
    <row r="121" spans="3:3" x14ac:dyDescent="0.25">
      <c r="C121" s="39"/>
    </row>
    <row r="122" spans="3:3" x14ac:dyDescent="0.25">
      <c r="C122" s="39"/>
    </row>
    <row r="123" spans="3:3" x14ac:dyDescent="0.25">
      <c r="C123" s="39"/>
    </row>
    <row r="124" spans="3:3" x14ac:dyDescent="0.25">
      <c r="C124" s="39"/>
    </row>
    <row r="125" spans="3:3" x14ac:dyDescent="0.25">
      <c r="C125" s="39"/>
    </row>
    <row r="126" spans="3:3" x14ac:dyDescent="0.25">
      <c r="C126" s="39"/>
    </row>
    <row r="127" spans="3:3" x14ac:dyDescent="0.25">
      <c r="C127" s="39"/>
    </row>
    <row r="128" spans="3:3" x14ac:dyDescent="0.25">
      <c r="C128" s="39"/>
    </row>
    <row r="129" spans="3:3" x14ac:dyDescent="0.25">
      <c r="C129" s="39"/>
    </row>
    <row r="130" spans="3:3" x14ac:dyDescent="0.25">
      <c r="C130" s="39"/>
    </row>
    <row r="131" spans="3:3" x14ac:dyDescent="0.25">
      <c r="C131" s="39"/>
    </row>
    <row r="132" spans="3:3" x14ac:dyDescent="0.25">
      <c r="C132" s="39"/>
    </row>
    <row r="133" spans="3:3" x14ac:dyDescent="0.25">
      <c r="C133" s="39"/>
    </row>
    <row r="134" spans="3:3" x14ac:dyDescent="0.25">
      <c r="C134" s="39"/>
    </row>
    <row r="135" spans="3:3" x14ac:dyDescent="0.25">
      <c r="C135" s="39"/>
    </row>
    <row r="136" spans="3:3" x14ac:dyDescent="0.25">
      <c r="C136" s="39"/>
    </row>
    <row r="137" spans="3:3" x14ac:dyDescent="0.25">
      <c r="C137" s="39"/>
    </row>
    <row r="138" spans="3:3" x14ac:dyDescent="0.25">
      <c r="C138" s="39"/>
    </row>
    <row r="139" spans="3:3" x14ac:dyDescent="0.25">
      <c r="C139" s="39"/>
    </row>
    <row r="140" spans="3:3" x14ac:dyDescent="0.25">
      <c r="C140" s="39"/>
    </row>
    <row r="141" spans="3:3" x14ac:dyDescent="0.25">
      <c r="C141" s="39"/>
    </row>
    <row r="142" spans="3:3" x14ac:dyDescent="0.25">
      <c r="C142" s="39"/>
    </row>
    <row r="143" spans="3:3" x14ac:dyDescent="0.25">
      <c r="C143" s="39"/>
    </row>
    <row r="144" spans="3:3" x14ac:dyDescent="0.25">
      <c r="C144" s="39"/>
    </row>
  </sheetData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?>

<Relationships xmlns="http://schemas.openxmlformats.org/package/2006/relationships">
  <Relationship Id="rId1" Type="http://schemas.openxmlformats.org/officeDocument/2006/relationships/customXmlProps" Target="itemProps1.xml"/>
</Relationships>

</file>

<file path=customXml/_rels/item2.xml.rels><?xml version="1.0" encoding="UTF-8"?>

<Relationships xmlns="http://schemas.openxmlformats.org/package/2006/relationships">
  <Relationship Id="rId1" Type="http://schemas.openxmlformats.org/officeDocument/2006/relationships/customXmlProps" Target="itemProps2.xml"/>
</Relationships>

</file>

<file path=customXml/_rels/item3.xml.rels><?xml version="1.0" encoding="UTF-8"?>

<Relationships xmlns="http://schemas.openxmlformats.org/package/2006/relationships">
  <Relationship Id="rId1" Type="http://schemas.openxmlformats.org/officeDocument/2006/relationships/customXmlProps" Target="itemProps3.xml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458443-E798-4C91-966A-552F3D20727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3</vt:i4>
      </vt:variant>
    </vt:vector>
  </HeadingPairs>
  <TitlesOfParts>
    <vt:vector size="26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Junio</vt:lpstr>
      <vt:lpstr>ESF Junio</vt:lpstr>
      <vt:lpstr>ER Julio</vt:lpstr>
      <vt:lpstr>ESF Julio</vt:lpstr>
      <vt:lpstr>ER Agosto</vt:lpstr>
      <vt:lpstr>ESF Agosto</vt:lpstr>
      <vt:lpstr>ER Sept</vt:lpstr>
      <vt:lpstr>ESF Sept</vt:lpstr>
      <vt:lpstr>ER Oct</vt:lpstr>
      <vt:lpstr>ESF Oct</vt:lpstr>
      <vt:lpstr>ER Nov</vt:lpstr>
      <vt:lpstr>ESF Nov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  <Template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

<file path=docProps/custom.xml><?xml version="1.0" encoding="utf-8"?>
<Properties xmlns="http://schemas.openxmlformats.org/officeDocument/2006/custom-properties" xmlns:vt="http://schemas.openxmlformats.org/officeDocument/2006/docPropsVTypes"/>
</file>