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vamaya\AppData\Local\Microsoft\Windows\Temporary Internet Files\Content.Outlook\PXH65RN0\"/>
    </mc:Choice>
  </mc:AlternateContent>
  <xr:revisionPtr revIDLastSave="0" documentId="13_ncr:1_{8E128D56-3C15-47D9-B634-085023599A6A}" xr6:coauthVersionLast="45" xr6:coauthVersionMax="45" xr10:uidLastSave="{00000000-0000-0000-0000-000000000000}"/>
  <bookViews>
    <workbookView xWindow="-120" yWindow="-120" windowWidth="20730" windowHeight="11160" tabRatio="873" firstSheet="11" activeTab="20" xr2:uid="{00000000-000D-0000-FFFF-FFFF00000000}"/>
  </bookViews>
  <sheets>
    <sheet name="ER Enero" sheetId="2" r:id="rId1"/>
    <sheet name="ESF Enero" sheetId="3" r:id="rId2"/>
    <sheet name="ER Febrero" sheetId="4" r:id="rId3"/>
    <sheet name="ESF Febrero" sheetId="5" r:id="rId4"/>
    <sheet name="ER Marzo" sheetId="6" r:id="rId5"/>
    <sheet name="ESF Marzo" sheetId="7" r:id="rId6"/>
    <sheet name="ER Abril" sheetId="8" r:id="rId7"/>
    <sheet name="ESF Abril" sheetId="9" r:id="rId8"/>
    <sheet name="ER Mayo" sheetId="10" r:id="rId9"/>
    <sheet name="ESF Mayo" sheetId="11" r:id="rId10"/>
    <sheet name="ER Junio" sheetId="13" r:id="rId11"/>
    <sheet name="ESF Junio" sheetId="12" r:id="rId12"/>
    <sheet name="ER Julio" sheetId="15" r:id="rId13"/>
    <sheet name="ESF Julio" sheetId="14" r:id="rId14"/>
    <sheet name="ER Agosto" sheetId="16" r:id="rId15"/>
    <sheet name="ESF Agosto" sheetId="17" r:id="rId16"/>
    <sheet name="ER Sept" sheetId="18" r:id="rId17"/>
    <sheet name="ESF Sept" sheetId="19" r:id="rId18"/>
    <sheet name="ER Oct " sheetId="20" r:id="rId19"/>
    <sheet name="ESF Oct" sheetId="21" r:id="rId20"/>
    <sheet name="ER Nov" sheetId="22" r:id="rId21"/>
    <sheet name="ESF Nov" sheetId="23" r:id="rId22"/>
    <sheet name="ER Acumulado nov 2019" sheetId="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C41" i="1" l="1"/>
  <c r="C40" i="1"/>
  <c r="C39" i="1"/>
  <c r="C38" i="1"/>
  <c r="C35" i="1"/>
  <c r="C33" i="1"/>
  <c r="C32" i="1"/>
  <c r="C19" i="1"/>
  <c r="C15" i="1"/>
  <c r="C14" i="1"/>
  <c r="C13" i="1"/>
  <c r="C12" i="1"/>
  <c r="I39" i="23" l="1"/>
  <c r="H38" i="23"/>
  <c r="G38" i="23"/>
  <c r="D36" i="23"/>
  <c r="I35" i="23"/>
  <c r="I34" i="23"/>
  <c r="D34" i="23"/>
  <c r="I33" i="23"/>
  <c r="I32" i="23"/>
  <c r="D32" i="23"/>
  <c r="I31" i="23"/>
  <c r="I30" i="23"/>
  <c r="D30" i="23"/>
  <c r="H27" i="23"/>
  <c r="H40" i="23" s="1"/>
  <c r="G27" i="23"/>
  <c r="G40" i="23" s="1"/>
  <c r="D27" i="23"/>
  <c r="I25" i="23"/>
  <c r="D25" i="23"/>
  <c r="I23" i="23"/>
  <c r="D23" i="23"/>
  <c r="I21" i="23"/>
  <c r="C21" i="23"/>
  <c r="D21" i="23" s="1"/>
  <c r="B21" i="23"/>
  <c r="D19" i="23"/>
  <c r="I18" i="23"/>
  <c r="D18" i="23"/>
  <c r="D17" i="23"/>
  <c r="I16" i="23"/>
  <c r="D16" i="23"/>
  <c r="I14" i="23"/>
  <c r="C14" i="23"/>
  <c r="B14" i="23"/>
  <c r="D14" i="23" s="1"/>
  <c r="D12" i="23"/>
  <c r="C42" i="22"/>
  <c r="C21" i="22"/>
  <c r="C16" i="22"/>
  <c r="B40" i="23" l="1"/>
  <c r="I38" i="23"/>
  <c r="I27" i="23"/>
  <c r="I40" i="23"/>
  <c r="C40" i="23"/>
  <c r="D40" i="23" s="1"/>
  <c r="C23" i="22"/>
  <c r="C28" i="22" s="1"/>
  <c r="C44" i="22" s="1"/>
  <c r="C49" i="22" s="1"/>
  <c r="I39" i="21" l="1"/>
  <c r="H38" i="21"/>
  <c r="G38" i="21"/>
  <c r="I38" i="21" s="1"/>
  <c r="D36" i="21"/>
  <c r="I35" i="21"/>
  <c r="I34" i="21"/>
  <c r="D34" i="21"/>
  <c r="I33" i="21"/>
  <c r="I32" i="21"/>
  <c r="D32" i="21"/>
  <c r="I31" i="21"/>
  <c r="I30" i="21"/>
  <c r="D30" i="21"/>
  <c r="H27" i="21"/>
  <c r="H40" i="21" s="1"/>
  <c r="G27" i="21"/>
  <c r="G40" i="21" s="1"/>
  <c r="D27" i="21"/>
  <c r="I25" i="21"/>
  <c r="D25" i="21"/>
  <c r="I23" i="21"/>
  <c r="D23" i="21"/>
  <c r="I21" i="21"/>
  <c r="C21" i="21"/>
  <c r="B21" i="21"/>
  <c r="D19" i="21"/>
  <c r="I18" i="21"/>
  <c r="D18" i="21"/>
  <c r="D17" i="21"/>
  <c r="I16" i="21"/>
  <c r="D16" i="21"/>
  <c r="I14" i="21"/>
  <c r="C14" i="21"/>
  <c r="B14" i="21"/>
  <c r="D12" i="21"/>
  <c r="C42" i="20"/>
  <c r="C21" i="20"/>
  <c r="C16" i="20"/>
  <c r="C23" i="20" s="1"/>
  <c r="C28" i="20" s="1"/>
  <c r="B40" i="21" l="1"/>
  <c r="D40" i="21" s="1"/>
  <c r="D21" i="21"/>
  <c r="C40" i="21"/>
  <c r="I40" i="21"/>
  <c r="I27" i="21"/>
  <c r="D14" i="21"/>
  <c r="C44" i="20"/>
  <c r="C49" i="20" s="1"/>
  <c r="I39" i="19"/>
  <c r="H38" i="19"/>
  <c r="G38" i="19"/>
  <c r="D36" i="19"/>
  <c r="I35" i="19"/>
  <c r="I34" i="19"/>
  <c r="D34" i="19"/>
  <c r="I33" i="19"/>
  <c r="I32" i="19"/>
  <c r="D32" i="19"/>
  <c r="I31" i="19"/>
  <c r="I30" i="19"/>
  <c r="D30" i="19"/>
  <c r="H27" i="19"/>
  <c r="G27" i="19"/>
  <c r="D27" i="19"/>
  <c r="I25" i="19"/>
  <c r="D25" i="19"/>
  <c r="I23" i="19"/>
  <c r="D23" i="19"/>
  <c r="I21" i="19"/>
  <c r="C21" i="19"/>
  <c r="B21" i="19"/>
  <c r="D19" i="19"/>
  <c r="I18" i="19"/>
  <c r="D18" i="19"/>
  <c r="D17" i="19"/>
  <c r="I16" i="19"/>
  <c r="D16" i="19"/>
  <c r="I14" i="19"/>
  <c r="C14" i="19"/>
  <c r="B14" i="19"/>
  <c r="D12" i="19"/>
  <c r="C42" i="18"/>
  <c r="C21" i="18"/>
  <c r="C16" i="18"/>
  <c r="C23" i="18" s="1"/>
  <c r="C28" i="18" s="1"/>
  <c r="G40" i="19" l="1"/>
  <c r="I27" i="19"/>
  <c r="D21" i="19"/>
  <c r="B40" i="19"/>
  <c r="I38" i="19"/>
  <c r="C40" i="19"/>
  <c r="D14" i="19"/>
  <c r="C44" i="18"/>
  <c r="C49" i="18" s="1"/>
  <c r="H40" i="19"/>
  <c r="I40" i="19" s="1"/>
  <c r="I39" i="17"/>
  <c r="H38" i="17"/>
  <c r="G38" i="17"/>
  <c r="D36" i="17"/>
  <c r="I35" i="17"/>
  <c r="I34" i="17"/>
  <c r="D34" i="17"/>
  <c r="I33" i="17"/>
  <c r="I32" i="17"/>
  <c r="D32" i="17"/>
  <c r="I31" i="17"/>
  <c r="I30" i="17"/>
  <c r="D30" i="17"/>
  <c r="H27" i="17"/>
  <c r="G27" i="17"/>
  <c r="D27" i="17"/>
  <c r="I25" i="17"/>
  <c r="D25" i="17"/>
  <c r="I23" i="17"/>
  <c r="D23" i="17"/>
  <c r="I21" i="17"/>
  <c r="C21" i="17"/>
  <c r="B21" i="17"/>
  <c r="D19" i="17"/>
  <c r="I18" i="17"/>
  <c r="D18" i="17"/>
  <c r="D17" i="17"/>
  <c r="I16" i="17"/>
  <c r="D16" i="17"/>
  <c r="I14" i="17"/>
  <c r="C14" i="17"/>
  <c r="C40" i="17" s="1"/>
  <c r="B14" i="17"/>
  <c r="D12" i="17"/>
  <c r="C42" i="16"/>
  <c r="C21" i="16"/>
  <c r="C16" i="16"/>
  <c r="D40" i="19" l="1"/>
  <c r="G40" i="17"/>
  <c r="I38" i="17"/>
  <c r="B40" i="17"/>
  <c r="D40" i="17" s="1"/>
  <c r="H40" i="17"/>
  <c r="I27" i="17"/>
  <c r="D14" i="17"/>
  <c r="D21" i="17"/>
  <c r="C23" i="16"/>
  <c r="C28" i="16" s="1"/>
  <c r="C44" i="16" s="1"/>
  <c r="C49" i="16" s="1"/>
  <c r="I39" i="14"/>
  <c r="H38" i="14"/>
  <c r="G38" i="14"/>
  <c r="D36" i="14"/>
  <c r="I35" i="14"/>
  <c r="I34" i="14"/>
  <c r="D34" i="14"/>
  <c r="I33" i="14"/>
  <c r="I32" i="14"/>
  <c r="D32" i="14"/>
  <c r="I31" i="14"/>
  <c r="I30" i="14"/>
  <c r="D30" i="14"/>
  <c r="H27" i="14"/>
  <c r="G27" i="14"/>
  <c r="I27" i="14" s="1"/>
  <c r="D27" i="14"/>
  <c r="I25" i="14"/>
  <c r="D25" i="14"/>
  <c r="I23" i="14"/>
  <c r="D23" i="14"/>
  <c r="I21" i="14"/>
  <c r="C21" i="14"/>
  <c r="B21" i="14"/>
  <c r="D19" i="14"/>
  <c r="I18" i="14"/>
  <c r="D18" i="14"/>
  <c r="D17" i="14"/>
  <c r="I16" i="14"/>
  <c r="D16" i="14"/>
  <c r="I14" i="14"/>
  <c r="C14" i="14"/>
  <c r="B14" i="14"/>
  <c r="D12" i="14"/>
  <c r="C42" i="15"/>
  <c r="C21" i="15"/>
  <c r="C16" i="15"/>
  <c r="I40" i="17" l="1"/>
  <c r="B40" i="14"/>
  <c r="H40" i="14"/>
  <c r="I38" i="14"/>
  <c r="C40" i="14"/>
  <c r="D14" i="14"/>
  <c r="G40" i="14"/>
  <c r="I40" i="14" s="1"/>
  <c r="D21" i="14"/>
  <c r="C23" i="15"/>
  <c r="C28" i="15" s="1"/>
  <c r="C44" i="15" s="1"/>
  <c r="C49" i="15" s="1"/>
  <c r="C42" i="13"/>
  <c r="C21" i="13"/>
  <c r="C16" i="13"/>
  <c r="C23" i="13" s="1"/>
  <c r="C28" i="13" s="1"/>
  <c r="C14" i="12"/>
  <c r="D40" i="14" l="1"/>
  <c r="C44" i="13"/>
  <c r="C49" i="13" s="1"/>
  <c r="I39" i="12"/>
  <c r="H38" i="12"/>
  <c r="G38" i="12"/>
  <c r="I38" i="12" s="1"/>
  <c r="D36" i="12"/>
  <c r="I35" i="12"/>
  <c r="I34" i="12"/>
  <c r="D34" i="12"/>
  <c r="I33" i="12"/>
  <c r="I32" i="12"/>
  <c r="D32" i="12"/>
  <c r="I31" i="12"/>
  <c r="I30" i="12"/>
  <c r="D30" i="12"/>
  <c r="H27" i="12"/>
  <c r="H40" i="12" s="1"/>
  <c r="G27" i="12"/>
  <c r="I27" i="12" s="1"/>
  <c r="D27" i="12"/>
  <c r="I25" i="12"/>
  <c r="D25" i="12"/>
  <c r="I23" i="12"/>
  <c r="D23" i="12"/>
  <c r="I21" i="12"/>
  <c r="C21" i="12"/>
  <c r="C40" i="12" s="1"/>
  <c r="B21" i="12"/>
  <c r="D21" i="12" s="1"/>
  <c r="D19" i="12"/>
  <c r="I18" i="12"/>
  <c r="D18" i="12"/>
  <c r="D17" i="12"/>
  <c r="I16" i="12"/>
  <c r="D16" i="12"/>
  <c r="I14" i="12"/>
  <c r="B14" i="12"/>
  <c r="D14" i="12" s="1"/>
  <c r="D12" i="12"/>
  <c r="G40" i="12" l="1"/>
  <c r="I40" i="12" s="1"/>
  <c r="B40" i="12"/>
  <c r="D40" i="12" s="1"/>
  <c r="I39" i="11" l="1"/>
  <c r="H38" i="11"/>
  <c r="G38" i="11"/>
  <c r="D36" i="11"/>
  <c r="I35" i="11"/>
  <c r="I34" i="11"/>
  <c r="D34" i="11"/>
  <c r="I33" i="11"/>
  <c r="I32" i="11"/>
  <c r="D32" i="11"/>
  <c r="I31" i="11"/>
  <c r="I30" i="11"/>
  <c r="D30" i="11"/>
  <c r="H27" i="11"/>
  <c r="H40" i="11" s="1"/>
  <c r="G27" i="11"/>
  <c r="D27" i="11"/>
  <c r="I25" i="11"/>
  <c r="D25" i="11"/>
  <c r="I23" i="11"/>
  <c r="D23" i="11"/>
  <c r="I21" i="11"/>
  <c r="C21" i="11"/>
  <c r="B21" i="11"/>
  <c r="D19" i="11"/>
  <c r="I18" i="11"/>
  <c r="D18" i="11"/>
  <c r="D17" i="11"/>
  <c r="I16" i="11"/>
  <c r="D16" i="11"/>
  <c r="I14" i="11"/>
  <c r="C14" i="11"/>
  <c r="B14" i="11"/>
  <c r="D12" i="11"/>
  <c r="C28" i="10"/>
  <c r="I38" i="11" l="1"/>
  <c r="G40" i="11"/>
  <c r="I40" i="11" s="1"/>
  <c r="D14" i="11"/>
  <c r="B40" i="11"/>
  <c r="I27" i="11"/>
  <c r="C40" i="11"/>
  <c r="D21" i="11"/>
  <c r="C42" i="10"/>
  <c r="C21" i="10"/>
  <c r="C16" i="10"/>
  <c r="D40" i="11" l="1"/>
  <c r="C23" i="10"/>
  <c r="C44" i="10" s="1"/>
  <c r="C49" i="10" s="1"/>
  <c r="I39" i="9" l="1"/>
  <c r="H38" i="9"/>
  <c r="G38" i="9"/>
  <c r="D36" i="9"/>
  <c r="I35" i="9"/>
  <c r="I34" i="9"/>
  <c r="D34" i="9"/>
  <c r="I33" i="9"/>
  <c r="I32" i="9"/>
  <c r="D32" i="9"/>
  <c r="I31" i="9"/>
  <c r="I30" i="9"/>
  <c r="D30" i="9"/>
  <c r="H27" i="9"/>
  <c r="G27" i="9"/>
  <c r="G40" i="9" s="1"/>
  <c r="D27" i="9"/>
  <c r="I25" i="9"/>
  <c r="D25" i="9"/>
  <c r="I23" i="9"/>
  <c r="D23" i="9"/>
  <c r="I21" i="9"/>
  <c r="C21" i="9"/>
  <c r="D21" i="9" s="1"/>
  <c r="B21" i="9"/>
  <c r="D19" i="9"/>
  <c r="I18" i="9"/>
  <c r="D18" i="9"/>
  <c r="D17" i="9"/>
  <c r="I16" i="9"/>
  <c r="D16" i="9"/>
  <c r="I14" i="9"/>
  <c r="C14" i="9"/>
  <c r="C40" i="9" s="1"/>
  <c r="B14" i="9"/>
  <c r="D14" i="9" s="1"/>
  <c r="D12" i="9"/>
  <c r="I27" i="9" l="1"/>
  <c r="B40" i="9"/>
  <c r="D40" i="9" s="1"/>
  <c r="H40" i="9"/>
  <c r="I40" i="9" s="1"/>
  <c r="I38" i="9"/>
  <c r="C42" i="8" l="1"/>
  <c r="C21" i="8"/>
  <c r="C16" i="8"/>
  <c r="C23" i="8" s="1"/>
  <c r="C28" i="8" s="1"/>
  <c r="C44" i="8" l="1"/>
  <c r="C49" i="8" s="1"/>
  <c r="D19" i="7"/>
  <c r="D18" i="7"/>
  <c r="I39" i="7"/>
  <c r="H38" i="7"/>
  <c r="G38" i="7"/>
  <c r="I38" i="7" s="1"/>
  <c r="D36" i="7"/>
  <c r="I35" i="7"/>
  <c r="I34" i="7"/>
  <c r="D34" i="7"/>
  <c r="I33" i="7"/>
  <c r="I32" i="7"/>
  <c r="D32" i="7"/>
  <c r="I31" i="7"/>
  <c r="I30" i="7"/>
  <c r="D30" i="7"/>
  <c r="H27" i="7"/>
  <c r="H40" i="7" s="1"/>
  <c r="G27" i="7"/>
  <c r="I27" i="7" s="1"/>
  <c r="D27" i="7"/>
  <c r="I25" i="7"/>
  <c r="D25" i="7"/>
  <c r="I23" i="7"/>
  <c r="D23" i="7"/>
  <c r="I21" i="7"/>
  <c r="C21" i="7"/>
  <c r="B21" i="7"/>
  <c r="I18" i="7"/>
  <c r="D17" i="7"/>
  <c r="I16" i="7"/>
  <c r="D16" i="7"/>
  <c r="I14" i="7"/>
  <c r="C14" i="7"/>
  <c r="B14" i="7"/>
  <c r="D12" i="7"/>
  <c r="C42" i="6"/>
  <c r="C21" i="6"/>
  <c r="C16" i="6"/>
  <c r="I39" i="5"/>
  <c r="H38" i="5"/>
  <c r="G38" i="5"/>
  <c r="D36" i="5"/>
  <c r="I35" i="5"/>
  <c r="I34" i="5"/>
  <c r="D34" i="5"/>
  <c r="I33" i="5"/>
  <c r="I32" i="5"/>
  <c r="D32" i="5"/>
  <c r="I31" i="5"/>
  <c r="I30" i="5"/>
  <c r="D30" i="5"/>
  <c r="H27" i="5"/>
  <c r="G27" i="5"/>
  <c r="D27" i="5"/>
  <c r="I25" i="5"/>
  <c r="D25" i="5"/>
  <c r="I23" i="5"/>
  <c r="D23" i="5"/>
  <c r="I21" i="5"/>
  <c r="C21" i="5"/>
  <c r="B21" i="5"/>
  <c r="D19" i="5"/>
  <c r="I18" i="5"/>
  <c r="D18" i="5"/>
  <c r="D17" i="5"/>
  <c r="I16" i="5"/>
  <c r="D16" i="5"/>
  <c r="I14" i="5"/>
  <c r="C14" i="5"/>
  <c r="B14" i="5"/>
  <c r="D14" i="5" s="1"/>
  <c r="D12" i="5"/>
  <c r="B40" i="7" l="1"/>
  <c r="D14" i="7"/>
  <c r="C40" i="7"/>
  <c r="D40" i="7" s="1"/>
  <c r="G40" i="7"/>
  <c r="I40" i="7" s="1"/>
  <c r="D21" i="7"/>
  <c r="C23" i="6"/>
  <c r="C28" i="6" s="1"/>
  <c r="C44" i="6" s="1"/>
  <c r="C49" i="6" s="1"/>
  <c r="G40" i="5"/>
  <c r="I27" i="5"/>
  <c r="D21" i="5"/>
  <c r="B40" i="5"/>
  <c r="D40" i="5" s="1"/>
  <c r="I38" i="5"/>
  <c r="C40" i="5"/>
  <c r="H40" i="5"/>
  <c r="I40" i="5" l="1"/>
  <c r="C42" i="4" l="1"/>
  <c r="C21" i="4"/>
  <c r="C16" i="4"/>
  <c r="C23" i="4" l="1"/>
  <c r="C28" i="4" s="1"/>
  <c r="C44" i="4" s="1"/>
  <c r="C49" i="4" s="1"/>
  <c r="C20" i="1"/>
  <c r="H38" i="3"/>
  <c r="H27" i="3"/>
  <c r="C21" i="2" l="1"/>
  <c r="C21" i="3"/>
  <c r="C14" i="3"/>
  <c r="C40" i="3" l="1"/>
  <c r="C21" i="1"/>
  <c r="C16" i="1"/>
  <c r="C23" i="1" l="1"/>
  <c r="C28" i="1" l="1"/>
  <c r="I39" i="3"/>
  <c r="G38" i="3"/>
  <c r="D36" i="3"/>
  <c r="I35" i="3"/>
  <c r="I34" i="3"/>
  <c r="D34" i="3"/>
  <c r="I33" i="3"/>
  <c r="I32" i="3"/>
  <c r="D32" i="3"/>
  <c r="I31" i="3"/>
  <c r="I30" i="3"/>
  <c r="D30" i="3"/>
  <c r="G27" i="3"/>
  <c r="D27" i="3"/>
  <c r="I25" i="3"/>
  <c r="D25" i="3"/>
  <c r="I23" i="3"/>
  <c r="D23" i="3"/>
  <c r="I21" i="3"/>
  <c r="B21" i="3"/>
  <c r="D21" i="3" s="1"/>
  <c r="D19" i="3"/>
  <c r="I18" i="3"/>
  <c r="D18" i="3"/>
  <c r="D17" i="3"/>
  <c r="I16" i="3"/>
  <c r="D16" i="3"/>
  <c r="I14" i="3"/>
  <c r="B14" i="3"/>
  <c r="D14" i="3" s="1"/>
  <c r="D12" i="3"/>
  <c r="C42" i="2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  <c r="C42" i="1" l="1"/>
  <c r="C44" i="1" s="1"/>
  <c r="C49" i="1" s="1"/>
</calcChain>
</file>

<file path=xl/sharedStrings.xml><?xml version="1.0" encoding="utf-8"?>
<sst xmlns="http://schemas.openxmlformats.org/spreadsheetml/2006/main" count="854" uniqueCount="101">
  <si>
    <t>INSTITUTO COLOMBIANO DE CRÉDITO EDUCATIVO Y ESTUDIOS TÉCNICOS EN EL EXTERIOR</t>
  </si>
  <si>
    <t>"MARIANO OSPINA PÉREZ" - ICETEX</t>
  </si>
  <si>
    <t>ESTADO DE RESULTADOS Y OTRO RESULTADO INTEGRAL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</si>
  <si>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</si>
  <si>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</si>
  <si>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</si>
  <si>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</si>
  <si>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</si>
  <si>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</si>
  <si>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</si>
  <si>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</si>
  <si>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</si>
  <si>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</si>
  <si>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</si>
  <si>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</si>
  <si>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</si>
  <si>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</si>
  <si>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</si>
  <si>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</si>
  <si>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</si>
  <si>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</si>
  <si>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</si>
  <si>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</si>
  <si>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</si>
  <si>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</si>
  <si>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</si>
  <si>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</si>
  <si>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</si>
  <si>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</si>
  <si>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</si>
  <si>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</si>
  <si>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</si>
  <si>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</si>
  <si>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</si>
  <si>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Entidades del exterior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</si>
  <si>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</si>
  <si>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</si>
  <si>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</si>
  <si>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</si>
  <si>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</si>
  <si>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</si>
  <si>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</si>
  <si>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>TÍTULOS DE INVERSIÓN EN CIRCULACIÓN A LARGO PLAZO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</si>
  <si>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</si>
  <si>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</si>
  <si>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</si>
  <si>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</si>
  <si>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</si>
  <si>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</si>
  <si>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</si>
  <si>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</si>
  <si>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Capital fiscal</t>
  </si>
  <si>
    <t xml:space="preserve">Reservas legales </t>
  </si>
  <si>
    <t>PROPIEDADES DE INVERSION, NETO</t>
  </si>
  <si>
    <t>Ajustes en la aplicacion por primera vez</t>
  </si>
  <si>
    <t>Otro resultado integral</t>
  </si>
  <si>
    <t>ACTIVOS INTANGIBLES</t>
  </si>
  <si>
    <t>Resultados de ejercicios anteriores</t>
  </si>
  <si>
    <t>Resultados del ejercicio</t>
  </si>
  <si>
    <t>OTROS ACTIVOS, NETO</t>
  </si>
  <si>
    <t>Total patrimonio</t>
  </si>
  <si>
    <t>Total de activos</t>
  </si>
  <si>
    <t>Total pasivo y patrimonio</t>
  </si>
  <si>
    <t>(Cifras expresadas en millones de pesos colombianos)</t>
  </si>
  <si>
    <t xml:space="preserve">INSTITUTO COLOMBIANO DE CRÉDITO EDUCATIVO Y ESTUDIOS TÉCNICOS EN EL </t>
  </si>
  <si>
    <t>EXTERIOR "MARIANO OSPINA PÉREZ" - ICETEX</t>
  </si>
  <si>
    <t>DEL 01 AL 31 DE ENERO DE 2019</t>
  </si>
  <si>
    <t>ESTADOS DE SITUACIÓN FINANCIERA AL 31 DE ENERO DE  2019 Y 31 DE DICIEMBRE DE 2018</t>
  </si>
  <si>
    <t>Diciembre 31
de  2018</t>
  </si>
  <si>
    <t>Enero 31
de  2019</t>
  </si>
  <si>
    <t>DEL 01 AL 28 DE FEBRERO DE 2019</t>
  </si>
  <si>
    <t>ESTADOS DE SITUACIÓN FINANCIERA AL 28 DE FEBRERO Y 31 DE ENERO DE 2019</t>
  </si>
  <si>
    <t>Febrero 28
de  2019</t>
  </si>
  <si>
    <t>DEL 01 AL 31 DE MARZO DE 2019</t>
  </si>
  <si>
    <t>ESTADOS DE SITUACIÓN FINANCIERA AL 31 DE MARZO Y 28 DE FEBRERO DE 2019</t>
  </si>
  <si>
    <t>Marzo 31
de  2019</t>
  </si>
  <si>
    <t>DEL 01 AL 30 DE ABRIL DE 2019</t>
  </si>
  <si>
    <t>ESTADOS DE SITUACIÓN FINANCIERA AL 30 DE ABRIL Y 31 DE MARZO DE 2019</t>
  </si>
  <si>
    <t>Abril 30
de  2019</t>
  </si>
  <si>
    <t>DEL 01 AL 31 DE MAYO DE 2019</t>
  </si>
  <si>
    <t>ESTADOS DE SITUACIÓN FINANCIERA AL 31 DE MAYO Y 30 DE ABRIL DE 2019</t>
  </si>
  <si>
    <t>ESTADOS DE SITUACIÓN FINANCIERA AL 30 DE JUNIO Y 31 DE MAYO DE 2019</t>
  </si>
  <si>
    <t>Mayo 31
de  2019</t>
  </si>
  <si>
    <t>Junio 30
de  2019</t>
  </si>
  <si>
    <t>DEL 01 AL 30 DE JUNIO DE 2019</t>
  </si>
  <si>
    <t>DEL 01 AL 31 DE JULIO DE 2019</t>
  </si>
  <si>
    <t>ESTADOS DE SITUACIÓN FINANCIERA AL 31 DE JULIO Y 30 DE JUNIO DE 2019</t>
  </si>
  <si>
    <t>Julio 31
de  2019</t>
  </si>
  <si>
    <t>DEL 01 AL 31 DE AGOSTO DE 2019</t>
  </si>
  <si>
    <t>ESTADOS DE SITUACIÓN FINANCIERA AL 31 DE AGOSTO Y 31 DE JULIO DE 2019</t>
  </si>
  <si>
    <t>Agosto 31
de  2019</t>
  </si>
  <si>
    <t>DEL 01 AL 30 DE SEPTIEMBRE DE 2019</t>
  </si>
  <si>
    <t>ESTADOS DE SITUACIÓN FINANCIERA AL 30 DE SEPTIEMBRE Y 31 DE AGOSTO DE 2019</t>
  </si>
  <si>
    <t>Septiembre 30
de  2019</t>
  </si>
  <si>
    <t>DEL 01 AL 31 DE OCTUBRE DE 2019</t>
  </si>
  <si>
    <t>ESTADOS DE SITUACIÓN FINANCIERA AL 31 DE OCTUBRE Y 30 DE SEPTIEMBRE DE 2019</t>
  </si>
  <si>
    <t>Octubre 31
de  2019</t>
  </si>
  <si>
    <t>DEL 01 AL 30 DE NOVIEMBRE DE 2019</t>
  </si>
  <si>
    <t>ESTADOS DE SITUACIÓN FINANCIERA AL 30 DE NOVIEMBRE Y 31 DE OCTUBRE DE 2019</t>
  </si>
  <si>
    <t>Noviembre 30
de  2019</t>
  </si>
  <si>
    <t>DEL 01 ENERO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</si>
</sst>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._.* #,##0_)_%;_._.* \(#,##0\)_%;_._.* \ _)_%"/>
    <numFmt numFmtId="165" formatCode="_._.* #,##0.0_)_%;_._.* \(#,##0.0\)_%;_._.* \ _)_%"/>
    <numFmt numFmtId="166" formatCode="_._.&quot;$&quot;* #,##0_)_%;_._.&quot;$&quot;* \(#,##0\)_%;_._.&quot;$&quot;* \ _)_%"/>
    <numFmt numFmtId="167" formatCode="_._.&quot;$&quot;* #,##0.0_)_%;_._.&quot;$&quot;* \(#,##0.0\)_%;_._.&quot;$&quot;* \ _)_%"/>
    <numFmt numFmtId="168" formatCode="_(* #,##0.0_);_(* \(#,##0.0\);_(* &quot;-&quot;?_);_(@_)"/>
    <numFmt numFmtId="169" formatCode="_-* #,##0.0_-;\-* #,##0.0_-;_-* &quot;-&quot;?_-;_-@_-"/>
    <numFmt numFmtId="170" formatCode="&quot;$&quot;#,##0.00;[Red]\-&quot;$&quot;#,##0.00"/>
    <numFmt numFmtId="171" formatCode="_._.* #,##0_)_%;_._.* \(#,##0\)_%;_._.* 0_)_%;_._.@_)_%"/>
    <numFmt numFmtId="172" formatCode="_._.* #,###\-_)_%;_._.* \(#,###\-\)_%;_._.* \-_)_%;_._.@_)_%"/>
    <numFmt numFmtId="173" formatCode="_._.* #,###\-_)_%;_._.* \(#,###\-\)_%;_._.* \-\ \ \ \ \ \ \ \ _)_%;_._.@_)_%"/>
    <numFmt numFmtId="174" formatCode="_(* #,##0.0_);_(* \(#,##0.0\);_(* &quot;-&quot;??_);_(@_)"/>
    <numFmt numFmtId="175" formatCode="_(&quot;$&quot;\ * #,##0.0_);_(&quot;$&quot;\ * \(#,##0.0\);_(&quot;$&quot;\ * &quot;-&quot;?_);_(@_)"/>
    <numFmt numFmtId="176" formatCode="#,##0.0_);\(#,##0.0\)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5" fillId="0" borderId="0"/>
    <xf numFmtId="172" fontId="18" fillId="0" borderId="0"/>
    <xf numFmtId="43" fontId="20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Protection="1"/>
    <xf numFmtId="0" fontId="3" fillId="0" borderId="0" xfId="1" applyFont="1" applyProtection="1"/>
    <xf numFmtId="0" fontId="4" fillId="0" borderId="0" xfId="1" applyFont="1" applyProtection="1"/>
    <xf numFmtId="0" fontId="5" fillId="0" borderId="0" xfId="1" applyFont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1" xfId="1" applyFont="1" applyBorder="1" applyProtection="1"/>
    <xf numFmtId="0" fontId="6" fillId="0" borderId="1" xfId="1" applyFont="1" applyBorder="1" applyProtection="1"/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left" indent="1"/>
    </xf>
    <xf numFmtId="165" fontId="5" fillId="0" borderId="0" xfId="2" applyNumberFormat="1" applyFont="1"/>
    <xf numFmtId="165" fontId="9" fillId="0" borderId="0" xfId="2" applyNumberFormat="1" applyFont="1"/>
    <xf numFmtId="165" fontId="5" fillId="0" borderId="0" xfId="1" applyNumberFormat="1" applyFont="1" applyAlignment="1" applyProtection="1">
      <alignment horizontal="left" indent="1"/>
    </xf>
    <xf numFmtId="167" fontId="5" fillId="0" borderId="0" xfId="3" applyNumberFormat="1" applyFont="1" applyProtection="1">
      <protection locked="0"/>
    </xf>
    <xf numFmtId="168" fontId="5" fillId="0" borderId="0" xfId="1" applyNumberFormat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 indent="2"/>
    </xf>
    <xf numFmtId="0" fontId="5" fillId="0" borderId="0" xfId="1" applyFont="1" applyAlignment="1" applyProtection="1">
      <alignment horizontal="left" indent="4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170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170" fontId="13" fillId="3" borderId="0" xfId="1" applyNumberFormat="1" applyFont="1" applyFill="1" applyAlignment="1" applyProtection="1">
      <alignment horizontal="right" vertical="center"/>
    </xf>
    <xf numFmtId="165" fontId="10" fillId="3" borderId="0" xfId="1" applyNumberFormat="1" applyFont="1" applyFill="1" applyAlignment="1" applyProtection="1">
      <alignment horizontal="justify" vertical="center" wrapText="1"/>
    </xf>
    <xf numFmtId="167" fontId="14" fillId="0" borderId="0" xfId="3" applyNumberFormat="1" applyFont="1" applyProtection="1">
      <protection locked="0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3" fontId="5" fillId="0" borderId="0" xfId="5" applyNumberFormat="1" applyFont="1" applyAlignment="1">
      <alignment vertical="center"/>
    </xf>
    <xf numFmtId="165" fontId="9" fillId="0" borderId="0" xfId="2" applyNumberFormat="1" applyFont="1" applyAlignment="1">
      <alignment horizontal="right" vertical="center"/>
    </xf>
    <xf numFmtId="0" fontId="5" fillId="0" borderId="0" xfId="0" applyFont="1"/>
    <xf numFmtId="168" fontId="5" fillId="0" borderId="0" xfId="1" applyNumberFormat="1" applyFont="1" applyProtection="1"/>
    <xf numFmtId="175" fontId="5" fillId="0" borderId="0" xfId="1" applyNumberFormat="1" applyFont="1" applyProtection="1"/>
    <xf numFmtId="167" fontId="5" fillId="0" borderId="0" xfId="1" applyNumberFormat="1" applyFont="1" applyProtection="1"/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5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5" fontId="9" fillId="0" borderId="0" xfId="2" applyNumberFormat="1" applyFont="1" applyAlignment="1">
      <alignment vertical="center"/>
    </xf>
    <xf numFmtId="165" fontId="5" fillId="0" borderId="0" xfId="1" applyNumberFormat="1" applyFont="1" applyAlignment="1" applyProtection="1">
      <alignment horizontal="left" vertical="center"/>
    </xf>
    <xf numFmtId="167" fontId="5" fillId="0" borderId="0" xfId="3" applyNumberFormat="1" applyFont="1" applyAlignment="1" applyProtection="1">
      <alignment vertical="center"/>
      <protection locked="0"/>
    </xf>
    <xf numFmtId="168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6" fontId="5" fillId="0" borderId="0" xfId="3" applyFont="1" applyAlignment="1">
      <alignment vertical="center"/>
    </xf>
    <xf numFmtId="166" fontId="5" fillId="0" borderId="0" xfId="1" applyNumberFormat="1" applyFont="1" applyAlignment="1" applyProtection="1">
      <alignment vertical="center"/>
    </xf>
    <xf numFmtId="169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7" fontId="5" fillId="0" borderId="0" xfId="1" applyNumberFormat="1" applyFont="1" applyAlignment="1" applyProtection="1">
      <alignment horizontal="left" vertical="center"/>
    </xf>
    <xf numFmtId="167" fontId="14" fillId="0" borderId="0" xfId="3" applyNumberFormat="1" applyFont="1" applyAlignment="1" applyProtection="1">
      <alignment vertical="center"/>
      <protection locked="0"/>
    </xf>
    <xf numFmtId="171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4" fontId="5" fillId="0" borderId="0" xfId="2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 applyProtection="1">
      <alignment vertical="center"/>
      <protection locked="0"/>
    </xf>
    <xf numFmtId="164" fontId="16" fillId="0" borderId="0" xfId="1" applyNumberFormat="1" applyFont="1" applyAlignment="1" applyProtection="1">
      <alignment vertical="center"/>
    </xf>
    <xf numFmtId="165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5" fontId="5" fillId="0" borderId="0" xfId="1" applyNumberFormat="1" applyFont="1" applyAlignment="1" applyProtection="1">
      <alignment vertical="center"/>
    </xf>
    <xf numFmtId="165" fontId="17" fillId="0" borderId="0" xfId="2" applyNumberFormat="1" applyFont="1" applyAlignment="1">
      <alignment vertical="center"/>
    </xf>
    <xf numFmtId="44" fontId="5" fillId="0" borderId="0" xfId="1" applyNumberFormat="1" applyFont="1" applyAlignment="1" applyProtection="1">
      <alignment vertical="center"/>
    </xf>
    <xf numFmtId="164" fontId="5" fillId="0" borderId="0" xfId="2" applyFont="1" applyAlignment="1">
      <alignment vertical="center"/>
    </xf>
    <xf numFmtId="165" fontId="19" fillId="0" borderId="0" xfId="2" applyNumberFormat="1" applyFont="1" applyAlignment="1">
      <alignment vertical="center"/>
    </xf>
    <xf numFmtId="174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68" fontId="5" fillId="0" borderId="0" xfId="1" applyNumberFormat="1" applyFont="1" applyAlignment="1" applyProtection="1">
      <alignment vertical="center"/>
    </xf>
    <xf numFmtId="175" fontId="5" fillId="0" borderId="0" xfId="1" applyNumberFormat="1" applyFont="1" applyAlignment="1" applyProtection="1">
      <alignment vertical="center"/>
    </xf>
    <xf numFmtId="165" fontId="9" fillId="0" borderId="0" xfId="2" applyNumberFormat="1" applyFont="1" applyBorder="1" applyAlignment="1">
      <alignment vertical="center"/>
    </xf>
    <xf numFmtId="176" fontId="5" fillId="0" borderId="0" xfId="5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176" fontId="5" fillId="0" borderId="1" xfId="5" applyNumberFormat="1" applyFont="1" applyBorder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5" fontId="9" fillId="2" borderId="0" xfId="2" applyNumberFormat="1" applyFont="1" applyFill="1" applyAlignment="1">
      <alignment vertical="center"/>
    </xf>
    <xf numFmtId="165" fontId="5" fillId="2" borderId="0" xfId="2" applyNumberFormat="1" applyFont="1" applyFill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worksheet" Target="worksheets/sheet14.xml"/>
  <Relationship Id="rId15" Type="http://schemas.openxmlformats.org/officeDocument/2006/relationships/worksheet" Target="worksheets/sheet15.xml"/>
  <Relationship Id="rId16" Type="http://schemas.openxmlformats.org/officeDocument/2006/relationships/worksheet" Target="worksheets/sheet16.xml"/>
  <Relationship Id="rId17" Type="http://schemas.openxmlformats.org/officeDocument/2006/relationships/worksheet" Target="worksheets/sheet17.xml"/>
  <Relationship Id="rId18" Type="http://schemas.openxmlformats.org/officeDocument/2006/relationships/worksheet" Target="worksheets/sheet18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22" Type="http://schemas.openxmlformats.org/officeDocument/2006/relationships/worksheet" Target="worksheets/sheet22.xml"/>
  <Relationship Id="rId23" Type="http://schemas.openxmlformats.org/officeDocument/2006/relationships/worksheet" Target="worksheets/sheet23.xml"/>
  <Relationship Id="rId24" Type="http://schemas.openxmlformats.org/officeDocument/2006/relationships/externalLink" Target="externalLinks/externalLink1.xml"/>
  <Relationship Id="rId25" Type="http://schemas.openxmlformats.org/officeDocument/2006/relationships/externalLink" Target="externalLinks/externalLink2.xml"/>
  <Relationship Id="rId26" Type="http://schemas.openxmlformats.org/officeDocument/2006/relationships/externalLink" Target="externalLinks/externalLink3.xml"/>
  <Relationship Id="rId27" Type="http://schemas.openxmlformats.org/officeDocument/2006/relationships/externalLink" Target="externalLinks/externalLink4.xml"/>
  <Relationship Id="rId28" Type="http://schemas.openxmlformats.org/officeDocument/2006/relationships/externalLink" Target="externalLinks/externalLink5.xml"/>
  <Relationship Id="rId29" Type="http://schemas.openxmlformats.org/officeDocument/2006/relationships/externalLink" Target="externalLinks/externalLink6.xml"/>
  <Relationship Id="rId3" Type="http://schemas.openxmlformats.org/officeDocument/2006/relationships/worksheet" Target="worksheets/sheet3.xml"/>
  <Relationship Id="rId30" Type="http://schemas.openxmlformats.org/officeDocument/2006/relationships/externalLink" Target="externalLinks/externalLink7.xml"/>
  <Relationship Id="rId31" Type="http://schemas.openxmlformats.org/officeDocument/2006/relationships/externalLink" Target="externalLinks/externalLink8.xml"/>
  <Relationship Id="rId32" Type="http://schemas.openxmlformats.org/officeDocument/2006/relationships/externalLink" Target="externalLinks/externalLink9.xml"/>
  <Relationship Id="rId33" Type="http://schemas.openxmlformats.org/officeDocument/2006/relationships/externalLink" Target="externalLinks/externalLink10.xml"/>
  <Relationship Id="rId34" Type="http://schemas.openxmlformats.org/officeDocument/2006/relationships/externalLink" Target="externalLinks/externalLink11.xml"/>
  <Relationship Id="rId35" Type="http://schemas.openxmlformats.org/officeDocument/2006/relationships/externalLink" Target="externalLinks/externalLink12.xml"/>
  <Relationship Id="rId36" Type="http://schemas.openxmlformats.org/officeDocument/2006/relationships/externalLink" Target="externalLinks/externalLink13.xml"/>
  <Relationship Id="rId37" Type="http://schemas.openxmlformats.org/officeDocument/2006/relationships/externalLink" Target="externalLinks/externalLink14.xml"/>
  <Relationship Id="rId38" Type="http://schemas.openxmlformats.org/officeDocument/2006/relationships/externalLink" Target="externalLinks/externalLink15.xml"/>
  <Relationship Id="rId39" Type="http://schemas.openxmlformats.org/officeDocument/2006/relationships/externalLink" Target="externalLinks/externalLink16.xml"/>
  <Relationship Id="rId4" Type="http://schemas.openxmlformats.org/officeDocument/2006/relationships/worksheet" Target="worksheets/sheet4.xml"/>
  <Relationship Id="rId40" Type="http://schemas.openxmlformats.org/officeDocument/2006/relationships/externalLink" Target="externalLinks/externalLink17.xml"/>
  <Relationship Id="rId41" Type="http://schemas.openxmlformats.org/officeDocument/2006/relationships/externalLink" Target="externalLinks/externalLink18.xml"/>
  <Relationship Id="rId42" Type="http://schemas.openxmlformats.org/officeDocument/2006/relationships/externalLink" Target="externalLinks/externalLink19.xml"/>
  <Relationship Id="rId43" Type="http://schemas.openxmlformats.org/officeDocument/2006/relationships/externalLink" Target="externalLinks/externalLink20.xml"/>
  <Relationship Id="rId44" Type="http://schemas.openxmlformats.org/officeDocument/2006/relationships/externalLink" Target="externalLinks/externalLink21.xml"/>
  <Relationship Id="rId45" Type="http://schemas.openxmlformats.org/officeDocument/2006/relationships/externalLink" Target="externalLinks/externalLink22.xml"/>
  <Relationship Id="rId46" Type="http://schemas.openxmlformats.org/officeDocument/2006/relationships/externalLink" Target="externalLinks/externalLink23.xml"/>
  <Relationship Id="rId47" Type="http://schemas.openxmlformats.org/officeDocument/2006/relationships/externalLink" Target="externalLinks/externalLink24.xml"/>
  <Relationship Id="rId48" Type="http://schemas.openxmlformats.org/officeDocument/2006/relationships/externalLink" Target="externalLinks/externalLink25.xml"/>
  <Relationship Id="rId49" Type="http://schemas.openxmlformats.org/officeDocument/2006/relationships/externalLink" Target="externalLinks/externalLink26.xml"/>
  <Relationship Id="rId5" Type="http://schemas.openxmlformats.org/officeDocument/2006/relationships/worksheet" Target="worksheets/sheet5.xml"/>
  <Relationship Id="rId50" Type="http://schemas.openxmlformats.org/officeDocument/2006/relationships/theme" Target="theme/theme1.xml"/>
  <Relationship Id="rId51" Type="http://schemas.openxmlformats.org/officeDocument/2006/relationships/styles" Target="styles.xml"/>
  <Relationship Id="rId52" Type="http://schemas.openxmlformats.org/officeDocument/2006/relationships/sharedStrings" Target="sharedStrings.xml"/>
  <Relationship Id="rId53" Type="http://schemas.openxmlformats.org/officeDocument/2006/relationships/calcChain" Target="calcChain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4E34534-8E76-4841-96BE-F5A5EF71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4A8C29B-9A81-4889-95ED-8951956FD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3308A5-4C50-4780-8BA4-DDD413B6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0DCF40D-D475-4456-B208-24FA340B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FB40969-A42B-4898-BB80-0FEEA940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A5E961A-12D9-4002-B0BB-CFA4B350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F416D02-1EF5-4829-A70D-F5629D43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4575284-A03D-47C6-A1D9-0EECD60D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2A2DED2-FFEB-471F-9F2D-23B105DF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BA22544-8122-4C20-9D86-955E878F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5456899-F4E0-49EB-85A6-81700508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B04CF0-6159-42C6-9625-FDA39A43B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EECCCCA-8E22-4F8C-AE6E-AD12082C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162350A-3B18-4C2D-B1A7-718CD451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C1644E-4EFD-40F1-A167-CBA63D22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8C0F5D5-B00B-4BE7-A602-4EB0B80E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2F483FD-4332-46A2-A286-2B54C8F3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E694F99-1289-472D-94E4-5FD26759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12AC135-B1D5-4826-AA24-897F1F94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BCF0DB3-D49F-4357-B40E-D6A797E6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432719</xdr:colOff>
      <xdr:row>1</xdr:row>
      <xdr:rowOff>33131</xdr:rowOff>
    </xdr:from>
    <xdr:to>
      <xdr:col>2</xdr:col>
      <xdr:colOff>1678653</xdr:colOff>
      <xdr:row>3</xdr:row>
      <xdr:rowOff>135238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444" y="233156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F44CFE4-9B03-40EC-B3A2-793B307B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16B0607-FF3C-4591-A98E-E4F927C2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1762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76E084DF-FDA0-45A5-8ED1-0561EED1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8462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A6B4203-AB0E-4FA0-8523-3CB3291D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574B77A-9E49-47E8-B8D9-4DA2D7B0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976C9B2-7A62-438A-A68A-12DE166A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F4DDD97-5579-4E43-A56C-8E8222CF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19E9266-3644-4850-AD2E-7DA0691E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1CCB0BF-7CE0-4CA7-86C6-627A59FA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7912" y="50006"/>
          <a:ext cx="193833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3C21F4C-CF28-4174-B2EB-F7D0CCF5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21/Solicitud%20de%20informaci&#243;n%202005.xls"/>
</Relationships>

</file>

<file path=xl/externalLinks/_rels/externalLink1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creacion/IFRS/BALANCES%20MENSUALES/BANCO%20-%20001.xlsx"/>
</Relationships>

</file>

<file path=xl/externalLinks/_rels/externalLink1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control%20perdoidas/informe_junio/PPROV91-2.xls"/>
</Relationships>

</file>

<file path=xl/externalLinks/_rels/externalLink1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A:/PPROV131.xls"/>
</Relationships>

</file>

<file path=xl/externalLinks/_rels/externalLink1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CODENSA%20S.A.%20ESP/CIERRE%20CONTABLE/A&#241;o%202009/Noviembre/CODENSA%20S.A.%20ESP/CIERRE%20CONTABLE/A&#241;o%202009/Octubre/EDUARD/PRESENT.%20RETEF/PRESENT.%20RETEF/archivos/excel/PLANTA-98.xls"/>
</Relationships>

</file>

<file path=xl/externalLinks/_rels/externalLink1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80417414/Configuraci&#243;n%20local/Archivos%20temporales%20de%20Internet/OLK7/RentabilidadMenoresEMGestdic.xls"/>
</Relationships>

</file>

<file path=xl/externalLinks/_rels/externalLink1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Users/CO1020754194/Documents/BACKUP%20PAOLA%20LOZANO%20SEPTIEMBRE%2009/PAOLA/DIRECTORIO/2014/5.%20MAYO/05_Emgesa%20cierre%20MAYO%202014.xlsx"/>
</Relationships>

</file>

<file path=xl/externalLinks/_rels/externalLink1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Documents%20and%20Settings/co52032737/Configuraci&#243;n%20local/Archivos%20temporales%20de%20Internet/OLK21/codens%20ene-06.xls"/>
</Relationships>

</file>

<file path=xl/externalLinks/_rels/externalLink1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://www.superfinanciera.gov.co/Cifras/informacion/diarios/tcrm/tcrm-2010-09-30.xls"/>
</Relationships>

</file>

<file path=xl/externalLinks/_rels/externalLink18.xml.rels><?xml version="1.0" encoding="UTF-8"?>

<Relationships xmlns="http://schemas.openxmlformats.org/package/2006/relationships">
  <Relationship Id="rId1" Type="http://schemas.microsoft.com/office/2006/relationships/xlExternalLinkPath/xlPathMissing" TargetMode="External" Target="Hoja%20de%20c&#225;lculo%20en%20Febrero_99%20de%20pi&#241;ot.obd%202"/>
</Relationships>

</file>

<file path=xl/externalLinks/_rels/externalLink1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karla/INFORMES/PPROV22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Fernando/fgc/respaldo/respaldo/FGC/CONTABILIDAD$EMP.EXT/(5)Enersis%20Investment/1999/(5)CMRES99.xls"/>
</Relationships>

</file>

<file path=xl/externalLinks/_rels/externalLink2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17010/Configuraci&#243;n%20local/Archivos%20temporales%20de%20Internet/OLK9D6/Plantilla%20Reporte%20Emgesa%20octubre%202007.xls"/>
</Relationships>

</file>

<file path=xl/externalLinks/_rels/externalLink2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ROCIO/A&#209;O%202005/DIRECTORIO/ABRIL%202005/EMGESA%20ABRIL%202005.xls"/>
</Relationships>

</file>

<file path=xl/externalLinks/_rels/externalLink2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PAOLA/DIRECTORIO/2014/MAYO/05_Emgesa%20cierre%20MAYO%202014p.xls"/>
</Relationships>

</file>

<file path=xl/externalLinks/_rels/externalLink2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575/c/karla/INFORMES/PPROV18.xls"/>
</Relationships>

</file>

<file path=xl/externalLinks/_rels/externalLink2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43220109/Mis%20documentos/Auditor&#237;a/2007/Deuda/6%20Deuda%20Jun-07.xls"/>
</Relationships>

</file>

<file path=xl/externalLinks/_rels/externalLink2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bogfsr01/publico/Archivos%20Procter.%20Juan%20Alberto%20JH/A&#209;O%202001/Declaraci&#243;n%20de%20Renta%20C&#237;a.295/Archivos%20Revisados%20Renta%20C&#237;a%20295%20A&#241;o%202001/An&#225;lisisCxCyCxPVinculadosCia295A&#241;o2001.xls"/>
</Relationships>

</file>

<file path=xl/externalLinks/_rels/externalLink2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43220109/Configuraci&#243;n%20local/Archivos%20temporales%20de%20Internet/OLK2/winnt/perfiles/co43220109/Mis%20documentos/Auditor&#237;a/2004/andrea.xls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6E/MAR-07.xls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52412571/Configuraci&#243;n%20local/Archivos%20temporales%20de%20Internet/OLK12/Rentas%202002/Emgesa/MODELO%20RENTA%202000.xls"/>
</Relationships>

</file>

<file path=xl/externalLinks/_rels/externalLink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A_JAIL/INFORME/PPROV51.xls"/>
</Relationships>

</file>

<file path=xl/externalLinks/_rels/externalLink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DICE%20DE%20PERDIDAS/tam%20de%20ventas/Series%20de%20balances.xls"/>
</Relationships>

</file>

<file path=xl/externalLinks/_rels/externalLink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268/entrada/Usuarios/Alexander/INDICE%20DE%20PERDIDAS/balance%20Rovira/Balance%20El&#233;ctrico.xls"/>
</Relationships>

</file>

<file path=xl/externalLinks/_rels/externalLink8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LUZ%20DARY/ESTADOS%20FINANCIEROS/DIRECTORIOS/A&#209;O%202014/06_JUNIO/06_Emgesa%20cierre%20JUNIO%202014.xlsx"/>
</Relationships>

</file>

<file path=xl/externalLinks/_rels/externalLink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79684562/Configuraci&#243;n%20local/Archivos%20temporales%20de%20Internet/OLK2A/Renta/Codensa%202007/Provision%20a%20diciembre/FINAL/Copia%20de%20Provision%20cierre-%207%20enero-07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drawing" Target="../drawings/drawing10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drawing" Target="../drawings/drawing11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drawing" Target="../drawings/drawing1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drawing" Target="../drawings/drawing13.xml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drawing" Target="../drawings/drawing14.xml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drawing" Target="../drawings/drawing15.xml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drawing" Target="../drawings/drawing16.xml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drawing" Target="../drawings/drawing17.xml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drawing" Target="../drawings/drawing18.xml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drawing" Target="../drawings/drawing19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drawing" Target="../drawings/drawing20.xml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drawing" Target="../drawings/drawing21.xml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drawing" Target="../drawings/drawing22.xml"/>
</Relationships>

</file>

<file path=xl/worksheets/_rels/sheet2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23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drawing" Target="../drawings/drawing6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drawing" Target="../drawings/drawing7.xml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8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drawing" Target="../drawings/drawing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6" zoomScaleNormal="90" zoomScaleSheetLayoutView="100" workbookViewId="0">
      <selection activeCell="C26" sqref="C26"/>
    </sheetView>
  </sheetViews>
  <sheetFormatPr baseColWidth="10" defaultColWidth="8" defaultRowHeight="12.75" x14ac:dyDescent="0.25"/>
  <cols>
    <col min="1" max="1" width="87" style="44" customWidth="1"/>
    <col min="2" max="2" width="6.7109375" style="34" customWidth="1"/>
    <col min="3" max="3" width="28.140625" style="44" customWidth="1"/>
    <col min="4" max="4" width="13" style="44" bestFit="1" customWidth="1"/>
    <col min="5" max="5" width="21.5703125" style="44" bestFit="1" customWidth="1"/>
    <col min="6" max="6" width="12.140625" style="44" bestFit="1" customWidth="1"/>
    <col min="7" max="7" width="15.85546875" style="44" customWidth="1"/>
    <col min="8" max="16384" width="8" style="44"/>
  </cols>
  <sheetData>
    <row r="1" spans="1:9" s="43" customFormat="1" ht="15.75" x14ac:dyDescent="0.25">
      <c r="A1" s="41" t="s">
        <v>64</v>
      </c>
      <c r="B1" s="42"/>
      <c r="C1" s="42"/>
    </row>
    <row r="2" spans="1:9" s="43" customFormat="1" ht="15.75" x14ac:dyDescent="0.25">
      <c r="A2" s="41" t="s">
        <v>65</v>
      </c>
      <c r="B2" s="42"/>
      <c r="C2" s="42"/>
    </row>
    <row r="3" spans="1:9" x14ac:dyDescent="0.25">
      <c r="A3" s="41"/>
      <c r="B3" s="41"/>
      <c r="C3" s="41"/>
    </row>
    <row r="4" spans="1:9" s="46" customFormat="1" ht="14.25" x14ac:dyDescent="0.25">
      <c r="A4" s="41" t="s">
        <v>2</v>
      </c>
      <c r="B4" s="45"/>
      <c r="C4" s="45"/>
    </row>
    <row r="5" spans="1:9" s="46" customFormat="1" ht="14.25" x14ac:dyDescent="0.25">
      <c r="A5" s="41" t="s">
        <v>66</v>
      </c>
      <c r="B5" s="45"/>
      <c r="C5" s="45"/>
    </row>
    <row r="6" spans="1:9" s="45" customFormat="1" ht="14.25" x14ac:dyDescent="0.25">
      <c r="A6" s="47" t="s">
        <v>63</v>
      </c>
      <c r="B6" s="48"/>
      <c r="C6" s="48"/>
    </row>
    <row r="7" spans="1:9" s="41" customFormat="1" x14ac:dyDescent="0.25">
      <c r="B7" s="10"/>
    </row>
    <row r="8" spans="1:9" s="41" customFormat="1" x14ac:dyDescent="0.25">
      <c r="B8" s="10"/>
    </row>
    <row r="9" spans="1:9" x14ac:dyDescent="0.25">
      <c r="B9" s="10"/>
      <c r="C9" s="11">
        <v>43466</v>
      </c>
    </row>
    <row r="11" spans="1:9" x14ac:dyDescent="0.25">
      <c r="A11" s="44" t="s">
        <v>3</v>
      </c>
    </row>
    <row r="12" spans="1:9" x14ac:dyDescent="0.25">
      <c r="A12" s="22" t="s">
        <v>4</v>
      </c>
      <c r="C12" s="49">
        <v>56568.6</v>
      </c>
    </row>
    <row r="13" spans="1:9" x14ac:dyDescent="0.25">
      <c r="A13" s="22" t="s">
        <v>5</v>
      </c>
      <c r="C13" s="49">
        <v>276.89999999999998</v>
      </c>
      <c r="G13" s="50"/>
      <c r="I13" s="51"/>
    </row>
    <row r="14" spans="1:9" x14ac:dyDescent="0.25">
      <c r="A14" s="22" t="s">
        <v>6</v>
      </c>
      <c r="C14" s="49">
        <v>1054.5</v>
      </c>
    </row>
    <row r="15" spans="1:9" ht="13.5" customHeight="1" x14ac:dyDescent="0.25">
      <c r="A15" s="22" t="s">
        <v>7</v>
      </c>
      <c r="C15" s="52">
        <v>941</v>
      </c>
      <c r="G15" s="50"/>
    </row>
    <row r="16" spans="1:9" ht="13.5" customHeight="1" x14ac:dyDescent="0.25">
      <c r="A16" s="53"/>
      <c r="C16" s="54">
        <f>SUM(C12:C15)</f>
        <v>58841</v>
      </c>
      <c r="G16" s="50"/>
    </row>
    <row r="17" spans="1:7" x14ac:dyDescent="0.25">
      <c r="A17" s="55"/>
      <c r="C17" s="49"/>
    </row>
    <row r="18" spans="1:7" x14ac:dyDescent="0.25">
      <c r="A18" s="22" t="s">
        <v>8</v>
      </c>
      <c r="G18" s="50"/>
    </row>
    <row r="19" spans="1:7" x14ac:dyDescent="0.25">
      <c r="A19" s="22" t="s">
        <v>9</v>
      </c>
      <c r="C19" s="49">
        <v>9603.4</v>
      </c>
    </row>
    <row r="20" spans="1:7" ht="15" x14ac:dyDescent="0.25">
      <c r="A20" s="22" t="s">
        <v>10</v>
      </c>
      <c r="C20" s="52">
        <v>0</v>
      </c>
      <c r="G20" s="50"/>
    </row>
    <row r="21" spans="1:7" x14ac:dyDescent="0.25">
      <c r="A21" s="22"/>
      <c r="C21" s="49">
        <f>+C19+C20</f>
        <v>9603.4</v>
      </c>
      <c r="G21" s="50"/>
    </row>
    <row r="22" spans="1:7" x14ac:dyDescent="0.25">
      <c r="A22" s="22"/>
      <c r="C22" s="49"/>
    </row>
    <row r="23" spans="1:7" x14ac:dyDescent="0.25">
      <c r="A23" s="22" t="s">
        <v>11</v>
      </c>
      <c r="C23" s="49">
        <f>SUM(C16-C21)</f>
        <v>49237.599999999999</v>
      </c>
      <c r="D23" s="56"/>
    </row>
    <row r="24" spans="1:7" x14ac:dyDescent="0.25">
      <c r="A24" s="22"/>
      <c r="C24" s="49"/>
      <c r="G24" s="97"/>
    </row>
    <row r="25" spans="1:7" x14ac:dyDescent="0.25">
      <c r="A25" s="22" t="s">
        <v>12</v>
      </c>
      <c r="C25" s="49"/>
      <c r="G25" s="97"/>
    </row>
    <row r="26" spans="1:7" ht="15" x14ac:dyDescent="0.25">
      <c r="A26" s="22" t="s">
        <v>13</v>
      </c>
      <c r="C26" s="52">
        <v>51225.2</v>
      </c>
      <c r="E26" s="58"/>
    </row>
    <row r="27" spans="1:7" x14ac:dyDescent="0.25">
      <c r="A27" s="22"/>
      <c r="C27" s="49"/>
      <c r="E27" s="58"/>
    </row>
    <row r="28" spans="1:7" x14ac:dyDescent="0.25">
      <c r="A28" s="22" t="s">
        <v>14</v>
      </c>
      <c r="C28" s="49">
        <f>+C23-C26</f>
        <v>-1987.5999999999985</v>
      </c>
      <c r="E28" s="59"/>
    </row>
    <row r="29" spans="1:7" x14ac:dyDescent="0.25">
      <c r="A29" s="22"/>
      <c r="C29" s="49"/>
    </row>
    <row r="31" spans="1:7" x14ac:dyDescent="0.25">
      <c r="A31" s="22"/>
      <c r="C31" s="49"/>
      <c r="E31" s="23"/>
      <c r="F31" s="24"/>
      <c r="G31" s="24"/>
    </row>
    <row r="32" spans="1:7" x14ac:dyDescent="0.25">
      <c r="A32" s="22" t="s">
        <v>15</v>
      </c>
      <c r="C32" s="49">
        <v>4631.2</v>
      </c>
      <c r="E32" s="25"/>
      <c r="F32" s="26"/>
      <c r="G32" s="26"/>
    </row>
    <row r="33" spans="1:7" x14ac:dyDescent="0.25">
      <c r="A33" s="22" t="s">
        <v>16</v>
      </c>
      <c r="C33" s="49">
        <v>-128</v>
      </c>
      <c r="E33" s="25"/>
      <c r="F33" s="26"/>
      <c r="G33" s="26"/>
    </row>
    <row r="34" spans="1:7" x14ac:dyDescent="0.25">
      <c r="A34" s="22"/>
      <c r="C34" s="49"/>
      <c r="E34" s="25"/>
      <c r="F34" s="26"/>
      <c r="G34" s="26"/>
    </row>
    <row r="35" spans="1:7" x14ac:dyDescent="0.25">
      <c r="A35" s="22" t="s">
        <v>17</v>
      </c>
      <c r="C35" s="49">
        <v>2254.1999999999998</v>
      </c>
      <c r="E35" s="25"/>
      <c r="F35" s="27"/>
      <c r="G35" s="27"/>
    </row>
    <row r="36" spans="1:7" x14ac:dyDescent="0.25">
      <c r="A36" s="22"/>
      <c r="C36" s="49"/>
      <c r="E36" s="25"/>
      <c r="F36" s="26"/>
      <c r="G36" s="26"/>
    </row>
    <row r="37" spans="1:7" x14ac:dyDescent="0.25">
      <c r="A37" s="22" t="s">
        <v>18</v>
      </c>
      <c r="E37" s="25"/>
      <c r="F37" s="27"/>
      <c r="G37" s="27"/>
    </row>
    <row r="38" spans="1:7" x14ac:dyDescent="0.25">
      <c r="A38" s="22" t="s">
        <v>19</v>
      </c>
      <c r="C38" s="49">
        <v>1431.2</v>
      </c>
      <c r="E38" s="25"/>
      <c r="F38" s="27"/>
      <c r="G38" s="27"/>
    </row>
    <row r="39" spans="1:7" x14ac:dyDescent="0.25">
      <c r="A39" s="22" t="s">
        <v>20</v>
      </c>
      <c r="C39" s="49">
        <v>257.60000000000002</v>
      </c>
      <c r="E39" s="25"/>
      <c r="F39" s="26"/>
      <c r="G39" s="27"/>
    </row>
    <row r="40" spans="1:7" x14ac:dyDescent="0.25">
      <c r="A40" s="22" t="s">
        <v>21</v>
      </c>
      <c r="C40" s="49">
        <v>4400</v>
      </c>
      <c r="E40" s="25"/>
      <c r="F40" s="26"/>
      <c r="G40" s="26"/>
    </row>
    <row r="41" spans="1:7" ht="15" x14ac:dyDescent="0.25">
      <c r="A41" s="22" t="s">
        <v>22</v>
      </c>
      <c r="C41" s="52">
        <v>1328.7</v>
      </c>
      <c r="E41" s="25"/>
      <c r="F41" s="28"/>
      <c r="G41" s="28"/>
    </row>
    <row r="42" spans="1:7" x14ac:dyDescent="0.25">
      <c r="A42" s="22"/>
      <c r="C42" s="49">
        <f>SUM(C38:C41)</f>
        <v>7417.5</v>
      </c>
      <c r="E42" s="25"/>
      <c r="F42" s="27"/>
      <c r="G42" s="27"/>
    </row>
    <row r="43" spans="1:7" x14ac:dyDescent="0.25">
      <c r="A43" s="22"/>
      <c r="C43" s="49"/>
      <c r="E43" s="29"/>
      <c r="F43" s="30"/>
      <c r="G43" s="30"/>
    </row>
    <row r="44" spans="1:7" x14ac:dyDescent="0.25">
      <c r="A44" s="22" t="s">
        <v>23</v>
      </c>
      <c r="C44" s="49">
        <f>+C28+C32+C33+C35-C42</f>
        <v>-2647.6999999999989</v>
      </c>
      <c r="E44" s="31"/>
      <c r="F44" s="27"/>
      <c r="G44" s="27"/>
    </row>
    <row r="45" spans="1:7" s="22" customFormat="1" x14ac:dyDescent="0.25">
      <c r="B45" s="34"/>
      <c r="C45" s="49"/>
      <c r="E45" s="60"/>
      <c r="F45" s="61"/>
    </row>
    <row r="46" spans="1:7" s="22" customFormat="1" x14ac:dyDescent="0.25">
      <c r="A46" s="22" t="s">
        <v>24</v>
      </c>
      <c r="B46" s="34"/>
      <c r="C46" s="49"/>
    </row>
    <row r="47" spans="1:7" s="22" customFormat="1" ht="15" x14ac:dyDescent="0.25">
      <c r="A47" s="22" t="s">
        <v>25</v>
      </c>
      <c r="B47" s="34"/>
      <c r="C47" s="52">
        <v>0</v>
      </c>
      <c r="E47" s="60"/>
    </row>
    <row r="48" spans="1:7" s="22" customFormat="1" x14ac:dyDescent="0.25">
      <c r="A48" s="62"/>
      <c r="B48" s="34"/>
      <c r="C48" s="49"/>
    </row>
    <row r="49" spans="1:3" s="22" customFormat="1" ht="15" x14ac:dyDescent="0.25">
      <c r="A49" s="22" t="s">
        <v>26</v>
      </c>
      <c r="B49" s="10"/>
      <c r="C49" s="63">
        <f>+C44+C47</f>
        <v>-2647.6999999999989</v>
      </c>
    </row>
    <row r="50" spans="1:3" s="22" customFormat="1" x14ac:dyDescent="0.25">
      <c r="B50" s="34"/>
      <c r="C50" s="49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34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8999-271E-477F-8C9F-67E8810CF690}">
  <dimension ref="A1:I45"/>
  <sheetViews>
    <sheetView topLeftCell="A7" zoomScale="85" zoomScaleNormal="85" workbookViewId="0">
      <selection activeCell="F13" sqref="F13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80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82</v>
      </c>
      <c r="C10" s="33" t="s">
        <v>78</v>
      </c>
      <c r="D10" s="33" t="s">
        <v>29</v>
      </c>
      <c r="F10" s="65" t="s">
        <v>30</v>
      </c>
      <c r="G10" s="33" t="s">
        <v>82</v>
      </c>
      <c r="H10" s="33" t="s">
        <v>78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163619</v>
      </c>
      <c r="C12" s="54">
        <v>145060</v>
      </c>
      <c r="D12" s="54">
        <f>+B12-C12</f>
        <v>18559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358245.19999999995</v>
      </c>
      <c r="C14" s="68">
        <f>SUM(C16:C19)</f>
        <v>323799.8</v>
      </c>
      <c r="D14" s="68">
        <f>+B14-C14</f>
        <v>34445.399999999965</v>
      </c>
      <c r="F14" s="22" t="s">
        <v>34</v>
      </c>
      <c r="G14" s="54">
        <v>1402819.9</v>
      </c>
      <c r="H14" s="54">
        <v>1393214.4</v>
      </c>
      <c r="I14" s="85">
        <f>+G14-H14</f>
        <v>9605.5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78465.100000000006</v>
      </c>
      <c r="C16" s="49">
        <v>45276.5</v>
      </c>
      <c r="D16" s="49">
        <f t="shared" ref="D16:D19" si="0">+B16-C16</f>
        <v>33188.600000000006</v>
      </c>
      <c r="E16" s="64"/>
      <c r="F16" s="22" t="s">
        <v>36</v>
      </c>
      <c r="G16" s="49">
        <v>18429.7</v>
      </c>
      <c r="H16" s="49">
        <v>25789</v>
      </c>
      <c r="I16" s="85">
        <f>+G16-H16</f>
        <v>-7359.2999999999993</v>
      </c>
    </row>
    <row r="17" spans="1:9" x14ac:dyDescent="0.25">
      <c r="A17" s="22" t="s">
        <v>37</v>
      </c>
      <c r="B17" s="49">
        <v>279780.09999999998</v>
      </c>
      <c r="C17" s="49">
        <v>278523.3</v>
      </c>
      <c r="D17" s="49">
        <f t="shared" si="0"/>
        <v>1256.7999999999884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2532.5</v>
      </c>
      <c r="H18" s="67">
        <v>2427.6</v>
      </c>
      <c r="I18" s="85">
        <f>+G18-H18</f>
        <v>104.90000000000009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4784207</v>
      </c>
      <c r="C21" s="49">
        <f>SUM(C23:C25)</f>
        <v>4712680.5</v>
      </c>
      <c r="D21" s="49">
        <f>+B21-C21</f>
        <v>71526.5</v>
      </c>
      <c r="F21" s="72" t="s">
        <v>42</v>
      </c>
      <c r="G21" s="67">
        <v>1448.9</v>
      </c>
      <c r="H21" s="67">
        <v>1448.9</v>
      </c>
      <c r="I21" s="85">
        <f>+G21-H21</f>
        <v>0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5644714.5</v>
      </c>
      <c r="C23" s="49">
        <v>5613919.4000000004</v>
      </c>
      <c r="D23" s="49">
        <f>+B23-C23</f>
        <v>30795.099999999627</v>
      </c>
      <c r="F23" s="22" t="s">
        <v>44</v>
      </c>
      <c r="G23" s="49">
        <v>569471</v>
      </c>
      <c r="H23" s="49">
        <v>567946.19999999995</v>
      </c>
      <c r="I23" s="85">
        <f>+G23-H23</f>
        <v>1524.8000000000466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-860507.5</v>
      </c>
      <c r="C25" s="49">
        <v>-901238.9</v>
      </c>
      <c r="D25" s="49">
        <f>+B25-C25</f>
        <v>40731.400000000023</v>
      </c>
      <c r="F25" s="22" t="s">
        <v>46</v>
      </c>
      <c r="G25" s="36">
        <v>595.9</v>
      </c>
      <c r="H25" s="36">
        <v>593.70000000000005</v>
      </c>
      <c r="I25" s="87">
        <f>+G25-H25</f>
        <v>2.1999999999999318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130627.6</v>
      </c>
      <c r="C27" s="74">
        <v>157875.4</v>
      </c>
      <c r="D27" s="49">
        <f>+B27-C27</f>
        <v>-27247.799999999988</v>
      </c>
      <c r="E27" s="64"/>
      <c r="F27" s="22" t="s">
        <v>48</v>
      </c>
      <c r="G27" s="36">
        <f>SUM(G14:G26)</f>
        <v>1995297.8999999997</v>
      </c>
      <c r="H27" s="36">
        <f>SUM(H14:H26)</f>
        <v>1991419.7999999998</v>
      </c>
      <c r="I27" s="52">
        <f>+G27-H27</f>
        <v>3878.0999999998603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30998.5</v>
      </c>
      <c r="C30" s="74">
        <v>31115.7</v>
      </c>
      <c r="D30" s="49">
        <f>+B30-C30</f>
        <v>-117.20000000000073</v>
      </c>
      <c r="E30" s="64"/>
      <c r="F30" s="22" t="s">
        <v>51</v>
      </c>
      <c r="G30" s="67">
        <v>1757747.5</v>
      </c>
      <c r="H30" s="67">
        <v>1757721.4</v>
      </c>
      <c r="I30" s="85">
        <f t="shared" ref="I30:I35" si="1">+G30-H30</f>
        <v>26.100000000093132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85">
        <f t="shared" si="1"/>
        <v>0</v>
      </c>
    </row>
    <row r="34" spans="1:9" x14ac:dyDescent="0.25">
      <c r="A34" s="22" t="s">
        <v>56</v>
      </c>
      <c r="B34" s="74">
        <v>5900.3</v>
      </c>
      <c r="C34" s="74">
        <v>5610.9</v>
      </c>
      <c r="D34" s="49">
        <f>+B34-C34</f>
        <v>289.40000000000055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126988.4</v>
      </c>
      <c r="H35" s="36">
        <v>33502.9</v>
      </c>
      <c r="I35" s="85">
        <f t="shared" si="1"/>
        <v>93485.5</v>
      </c>
    </row>
    <row r="36" spans="1:9" ht="15" x14ac:dyDescent="0.25">
      <c r="A36" s="22" t="s">
        <v>59</v>
      </c>
      <c r="B36" s="77">
        <v>1039.7</v>
      </c>
      <c r="C36" s="77">
        <v>1105.3</v>
      </c>
      <c r="D36" s="77">
        <f>+B36-C36</f>
        <v>-65.599999999999909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3479339.4</v>
      </c>
      <c r="H38" s="36">
        <f>SUM(H30:H37)</f>
        <v>3385827.8</v>
      </c>
      <c r="I38" s="36">
        <f>+G38-H38</f>
        <v>93511.600000000093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5474637.2999999998</v>
      </c>
      <c r="C40" s="63">
        <f>+C36+C34+C32+C30+C27+C21+C14+C12</f>
        <v>5377247.5999999996</v>
      </c>
      <c r="D40" s="63">
        <f>+B40-C40</f>
        <v>97389.700000000186</v>
      </c>
      <c r="E40" s="64"/>
      <c r="F40" s="22" t="s">
        <v>62</v>
      </c>
      <c r="G40" s="63">
        <f>+G27+G38</f>
        <v>5474637.2999999998</v>
      </c>
      <c r="H40" s="63">
        <f>+H27+H38</f>
        <v>5377247.5999999996</v>
      </c>
      <c r="I40" s="63">
        <f>+G40-H40</f>
        <v>97389.700000000186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6EFC-1A64-41EA-879F-EE6FAE86968C}">
  <dimension ref="A1:F144"/>
  <sheetViews>
    <sheetView topLeftCell="A28" workbookViewId="0">
      <selection activeCell="C48" sqref="C48"/>
    </sheetView>
  </sheetViews>
  <sheetFormatPr baseColWidth="10" defaultColWidth="8" defaultRowHeight="12.75" x14ac:dyDescent="0.25"/>
  <cols>
    <col min="1" max="1" width="87" style="44" customWidth="1"/>
    <col min="2" max="2" width="6.7109375" style="89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84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43617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56014.8</v>
      </c>
    </row>
    <row r="13" spans="1:6" x14ac:dyDescent="0.25">
      <c r="A13" s="22" t="s">
        <v>5</v>
      </c>
      <c r="C13" s="49">
        <v>395.9</v>
      </c>
      <c r="F13" s="51"/>
    </row>
    <row r="14" spans="1:6" x14ac:dyDescent="0.25">
      <c r="A14" s="22" t="s">
        <v>6</v>
      </c>
      <c r="C14" s="49">
        <v>1203.3</v>
      </c>
    </row>
    <row r="15" spans="1:6" ht="13.5" customHeight="1" x14ac:dyDescent="0.25">
      <c r="A15" s="22" t="s">
        <v>7</v>
      </c>
      <c r="C15" s="52">
        <v>514.4</v>
      </c>
    </row>
    <row r="16" spans="1:6" ht="13.5" customHeight="1" x14ac:dyDescent="0.25">
      <c r="A16" s="53"/>
      <c r="C16" s="54">
        <f>SUM(C12:C15)</f>
        <v>58128.400000000009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9295.7000000000007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9295.7000000000007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48832.700000000012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-13033.3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61866.000000000015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5447.2</v>
      </c>
    </row>
    <row r="33" spans="1:3" x14ac:dyDescent="0.25">
      <c r="A33" s="22" t="s">
        <v>16</v>
      </c>
      <c r="C33" s="49">
        <v>-47.2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2388.3999999999996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1689</v>
      </c>
    </row>
    <row r="39" spans="1:3" x14ac:dyDescent="0.25">
      <c r="A39" s="22" t="s">
        <v>20</v>
      </c>
      <c r="C39" s="49">
        <v>364.2</v>
      </c>
    </row>
    <row r="40" spans="1:3" x14ac:dyDescent="0.25">
      <c r="A40" s="22" t="s">
        <v>21</v>
      </c>
      <c r="C40" s="49">
        <v>7305.2</v>
      </c>
    </row>
    <row r="41" spans="1:3" ht="15" x14ac:dyDescent="0.25">
      <c r="A41" s="22" t="s">
        <v>22</v>
      </c>
      <c r="C41" s="52">
        <v>1510.6</v>
      </c>
    </row>
    <row r="42" spans="1:3" x14ac:dyDescent="0.25">
      <c r="A42" s="22"/>
      <c r="C42" s="49">
        <f>SUM(C38:C41)</f>
        <v>10869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58785.400000000009</v>
      </c>
    </row>
    <row r="45" spans="1:3" s="22" customFormat="1" x14ac:dyDescent="0.25">
      <c r="B45" s="89"/>
      <c r="C45" s="49"/>
    </row>
    <row r="46" spans="1:3" s="22" customFormat="1" x14ac:dyDescent="0.25">
      <c r="A46" s="22" t="s">
        <v>24</v>
      </c>
      <c r="B46" s="89"/>
      <c r="C46" s="49"/>
    </row>
    <row r="47" spans="1:3" s="22" customFormat="1" ht="15" x14ac:dyDescent="0.25">
      <c r="A47" s="22" t="s">
        <v>25</v>
      </c>
      <c r="B47" s="89"/>
      <c r="C47" s="52">
        <v>0</v>
      </c>
    </row>
    <row r="48" spans="1:3" s="22" customFormat="1" x14ac:dyDescent="0.25">
      <c r="A48" s="62"/>
      <c r="B48" s="89"/>
      <c r="C48" s="49"/>
    </row>
    <row r="49" spans="1:3" s="22" customFormat="1" ht="15" x14ac:dyDescent="0.25">
      <c r="A49" s="22" t="s">
        <v>26</v>
      </c>
      <c r="B49" s="10"/>
      <c r="C49" s="63">
        <f>+C44+C47</f>
        <v>58785.400000000009</v>
      </c>
    </row>
    <row r="50" spans="1:3" s="22" customFormat="1" x14ac:dyDescent="0.25">
      <c r="B50" s="89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89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C85E-8EC0-4C1C-B6E7-C6CB10C3B0F5}">
  <dimension ref="A1:I45"/>
  <sheetViews>
    <sheetView topLeftCell="A10" workbookViewId="0">
      <selection activeCell="A25" sqref="A25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81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83</v>
      </c>
      <c r="C10" s="33" t="s">
        <v>82</v>
      </c>
      <c r="D10" s="33" t="s">
        <v>29</v>
      </c>
      <c r="F10" s="65" t="s">
        <v>30</v>
      </c>
      <c r="G10" s="33" t="s">
        <v>83</v>
      </c>
      <c r="H10" s="33" t="s">
        <v>82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190142.9</v>
      </c>
      <c r="C12" s="54">
        <v>163619</v>
      </c>
      <c r="D12" s="54">
        <f>+B12-C12</f>
        <v>26523.899999999994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364394.2</v>
      </c>
      <c r="C14" s="68">
        <f>SUM(C16:C19)</f>
        <v>358245.19999999995</v>
      </c>
      <c r="D14" s="68">
        <f>+B14-C14</f>
        <v>6149.0000000000582</v>
      </c>
      <c r="F14" s="22" t="s">
        <v>34</v>
      </c>
      <c r="G14" s="54">
        <v>1412115.6</v>
      </c>
      <c r="H14" s="54">
        <v>1402819.9</v>
      </c>
      <c r="I14" s="85">
        <f>+G14-H14</f>
        <v>9295.7000000001863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91614.8</v>
      </c>
      <c r="C16" s="49">
        <v>78465.100000000006</v>
      </c>
      <c r="D16" s="49">
        <f t="shared" ref="D16:D19" si="0">+B16-C16</f>
        <v>13149.699999999997</v>
      </c>
      <c r="E16" s="64"/>
      <c r="F16" s="22" t="s">
        <v>36</v>
      </c>
      <c r="G16" s="49">
        <v>20525.3</v>
      </c>
      <c r="H16" s="49">
        <v>18429.7</v>
      </c>
      <c r="I16" s="85">
        <f>+G16-H16</f>
        <v>2095.5999999999985</v>
      </c>
    </row>
    <row r="17" spans="1:9" x14ac:dyDescent="0.25">
      <c r="A17" s="22" t="s">
        <v>37</v>
      </c>
      <c r="B17" s="49">
        <v>272779.40000000002</v>
      </c>
      <c r="C17" s="49">
        <v>279780.09999999998</v>
      </c>
      <c r="D17" s="49">
        <f t="shared" si="0"/>
        <v>-7000.6999999999534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2001.9</v>
      </c>
      <c r="H18" s="67">
        <v>2532.5</v>
      </c>
      <c r="I18" s="85">
        <f>+G18-H18</f>
        <v>-530.59999999999991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4784457.6000000006</v>
      </c>
      <c r="C21" s="49">
        <f>SUM(C23:C25)</f>
        <v>4784207</v>
      </c>
      <c r="D21" s="49">
        <f>+B21-C21</f>
        <v>250.60000000055879</v>
      </c>
      <c r="F21" s="72" t="s">
        <v>42</v>
      </c>
      <c r="G21" s="67">
        <v>1448.9</v>
      </c>
      <c r="H21" s="67">
        <v>1448.9</v>
      </c>
      <c r="I21" s="85">
        <f>+G21-H21</f>
        <v>0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5631894.2000000002</v>
      </c>
      <c r="C23" s="49">
        <v>5644714.5</v>
      </c>
      <c r="D23" s="49">
        <f>+B23-C23</f>
        <v>-12820.299999999814</v>
      </c>
      <c r="F23" s="22" t="s">
        <v>44</v>
      </c>
      <c r="G23" s="49">
        <v>572077.9</v>
      </c>
      <c r="H23" s="49">
        <v>569471</v>
      </c>
      <c r="I23" s="85">
        <f>+G23-H23</f>
        <v>2606.9000000000233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-847436.6</v>
      </c>
      <c r="C25" s="49">
        <v>-860507.5</v>
      </c>
      <c r="D25" s="49">
        <f>+B25-C25</f>
        <v>13070.900000000023</v>
      </c>
      <c r="F25" s="22" t="s">
        <v>46</v>
      </c>
      <c r="G25" s="36">
        <v>595.29999999999995</v>
      </c>
      <c r="H25" s="36">
        <v>595.9</v>
      </c>
      <c r="I25" s="87">
        <f>+G25-H25</f>
        <v>-0.60000000000002274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170386.1</v>
      </c>
      <c r="C27" s="74">
        <v>130627.6</v>
      </c>
      <c r="D27" s="49">
        <f>+B27-C27</f>
        <v>39758.5</v>
      </c>
      <c r="E27" s="64"/>
      <c r="F27" s="22" t="s">
        <v>48</v>
      </c>
      <c r="G27" s="36">
        <f>SUM(G14:G26)</f>
        <v>2008764.9000000001</v>
      </c>
      <c r="H27" s="36">
        <f>SUM(H14:H26)</f>
        <v>1995297.8999999997</v>
      </c>
      <c r="I27" s="52">
        <f>+G27-H27</f>
        <v>13467.000000000466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30893.8</v>
      </c>
      <c r="C30" s="74">
        <v>30998.5</v>
      </c>
      <c r="D30" s="49">
        <f>+B30-C30</f>
        <v>-104.70000000000073</v>
      </c>
      <c r="E30" s="64"/>
      <c r="F30" s="22" t="s">
        <v>51</v>
      </c>
      <c r="G30" s="67">
        <v>1757748.3</v>
      </c>
      <c r="H30" s="67">
        <v>1757747.5</v>
      </c>
      <c r="I30" s="85">
        <f t="shared" ref="I30:I35" si="1">+G30-H30</f>
        <v>0.80000000004656613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85">
        <f t="shared" si="1"/>
        <v>0</v>
      </c>
    </row>
    <row r="34" spans="1:9" x14ac:dyDescent="0.25">
      <c r="A34" s="22" t="s">
        <v>56</v>
      </c>
      <c r="B34" s="74">
        <v>5641.7</v>
      </c>
      <c r="C34" s="74">
        <v>5900.3</v>
      </c>
      <c r="D34" s="49">
        <f>+B34-C34</f>
        <v>-258.60000000000036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185773.8</v>
      </c>
      <c r="H35" s="36">
        <v>126988.4</v>
      </c>
      <c r="I35" s="85">
        <f t="shared" si="1"/>
        <v>58785.399999999994</v>
      </c>
    </row>
    <row r="36" spans="1:9" ht="15" x14ac:dyDescent="0.25">
      <c r="A36" s="22" t="s">
        <v>59</v>
      </c>
      <c r="B36" s="77">
        <v>974.2</v>
      </c>
      <c r="C36" s="77">
        <v>1039.7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3538125.5999999996</v>
      </c>
      <c r="H38" s="36">
        <f>SUM(H30:H37)</f>
        <v>3479339.4</v>
      </c>
      <c r="I38" s="36">
        <f>+G38-H38</f>
        <v>58786.199999999721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5546890.5000000009</v>
      </c>
      <c r="C40" s="63">
        <f>+C36+C34+C32+C30+C27+C21+C14+C12</f>
        <v>5474637.2999999998</v>
      </c>
      <c r="D40" s="63">
        <f>+B40-C40</f>
        <v>72253.200000001118</v>
      </c>
      <c r="E40" s="64"/>
      <c r="F40" s="22" t="s">
        <v>62</v>
      </c>
      <c r="G40" s="63">
        <f>+G27+G38</f>
        <v>5546890.5</v>
      </c>
      <c r="H40" s="63">
        <f>+H27+H38</f>
        <v>5474637.2999999998</v>
      </c>
      <c r="I40" s="63">
        <f>+G40-H40</f>
        <v>72253.200000000186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6866-782D-4E1C-89B0-CEF75DCD833E}">
  <dimension ref="A1:F144"/>
  <sheetViews>
    <sheetView topLeftCell="A22" workbookViewId="0">
      <selection activeCell="A22" sqref="A1:XFD1048576"/>
    </sheetView>
  </sheetViews>
  <sheetFormatPr baseColWidth="10" defaultColWidth="8" defaultRowHeight="12.75" x14ac:dyDescent="0.25"/>
  <cols>
    <col min="1" max="1" width="87" style="44" customWidth="1"/>
    <col min="2" max="2" width="6.7109375" style="90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85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43647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59239.8</v>
      </c>
    </row>
    <row r="13" spans="1:6" x14ac:dyDescent="0.25">
      <c r="A13" s="22" t="s">
        <v>5</v>
      </c>
      <c r="C13" s="49">
        <v>449.4</v>
      </c>
      <c r="F13" s="51"/>
    </row>
    <row r="14" spans="1:6" x14ac:dyDescent="0.25">
      <c r="A14" s="22" t="s">
        <v>6</v>
      </c>
      <c r="C14" s="49">
        <v>1210.3</v>
      </c>
    </row>
    <row r="15" spans="1:6" ht="13.5" customHeight="1" x14ac:dyDescent="0.25">
      <c r="A15" s="22" t="s">
        <v>7</v>
      </c>
      <c r="C15" s="52">
        <v>467.1</v>
      </c>
    </row>
    <row r="16" spans="1:6" ht="13.5" customHeight="1" x14ac:dyDescent="0.25">
      <c r="A16" s="53"/>
      <c r="C16" s="54">
        <f>SUM(C12:C15)</f>
        <v>61366.600000000006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9610.4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9610.4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51756.200000000004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13478.9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38277.300000000003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5708.4</v>
      </c>
    </row>
    <row r="33" spans="1:3" x14ac:dyDescent="0.25">
      <c r="A33" s="22" t="s">
        <v>16</v>
      </c>
      <c r="C33" s="49">
        <v>56.3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2835.9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1780.7</v>
      </c>
    </row>
    <row r="39" spans="1:3" x14ac:dyDescent="0.25">
      <c r="A39" s="22" t="s">
        <v>20</v>
      </c>
      <c r="C39" s="49">
        <v>288.89999999999998</v>
      </c>
    </row>
    <row r="40" spans="1:3" x14ac:dyDescent="0.25">
      <c r="A40" s="22" t="s">
        <v>21</v>
      </c>
      <c r="C40" s="49">
        <v>9156.7000000000007</v>
      </c>
    </row>
    <row r="41" spans="1:3" ht="15" x14ac:dyDescent="0.25">
      <c r="A41" s="22" t="s">
        <v>22</v>
      </c>
      <c r="C41" s="52">
        <v>1501.1</v>
      </c>
    </row>
    <row r="42" spans="1:3" x14ac:dyDescent="0.25">
      <c r="A42" s="22"/>
      <c r="C42" s="49">
        <f>SUM(C38:C41)</f>
        <v>12727.400000000001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34150.500000000007</v>
      </c>
    </row>
    <row r="45" spans="1:3" s="22" customFormat="1" x14ac:dyDescent="0.25">
      <c r="B45" s="90"/>
      <c r="C45" s="49"/>
    </row>
    <row r="46" spans="1:3" s="22" customFormat="1" x14ac:dyDescent="0.25">
      <c r="A46" s="22" t="s">
        <v>24</v>
      </c>
      <c r="B46" s="90"/>
      <c r="C46" s="49"/>
    </row>
    <row r="47" spans="1:3" s="22" customFormat="1" ht="15" x14ac:dyDescent="0.25">
      <c r="A47" s="22" t="s">
        <v>25</v>
      </c>
      <c r="B47" s="90"/>
      <c r="C47" s="52">
        <v>0</v>
      </c>
    </row>
    <row r="48" spans="1:3" s="22" customFormat="1" x14ac:dyDescent="0.25">
      <c r="A48" s="62"/>
      <c r="B48" s="90"/>
      <c r="C48" s="49"/>
    </row>
    <row r="49" spans="1:3" s="22" customFormat="1" ht="15" x14ac:dyDescent="0.25">
      <c r="A49" s="22" t="s">
        <v>26</v>
      </c>
      <c r="B49" s="10"/>
      <c r="C49" s="63">
        <f>+C44+C47</f>
        <v>34150.500000000007</v>
      </c>
    </row>
    <row r="50" spans="1:3" s="22" customFormat="1" x14ac:dyDescent="0.25">
      <c r="B50" s="90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90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6CF7-87C3-4B18-83EC-FBC50B112CD3}">
  <dimension ref="A1:I45"/>
  <sheetViews>
    <sheetView topLeftCell="C21" workbookViewId="0">
      <selection activeCell="C21" sqref="A1:XFD1048576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86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87</v>
      </c>
      <c r="C10" s="33" t="s">
        <v>83</v>
      </c>
      <c r="D10" s="33" t="s">
        <v>29</v>
      </c>
      <c r="F10" s="65" t="s">
        <v>30</v>
      </c>
      <c r="G10" s="33" t="s">
        <v>87</v>
      </c>
      <c r="H10" s="33" t="s">
        <v>83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135888.4</v>
      </c>
      <c r="C12" s="54">
        <v>190142.9</v>
      </c>
      <c r="D12" s="54">
        <f>+B12-C12</f>
        <v>-54254.5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370526.4</v>
      </c>
      <c r="C14" s="68">
        <f>SUM(C16:C19)</f>
        <v>364394.2</v>
      </c>
      <c r="D14" s="68">
        <f>+B14-C14</f>
        <v>6132.2000000000116</v>
      </c>
      <c r="F14" s="22" t="s">
        <v>34</v>
      </c>
      <c r="G14" s="54">
        <v>1423883.5</v>
      </c>
      <c r="H14" s="54">
        <v>1412115.6</v>
      </c>
      <c r="I14" s="85">
        <f>+G14-H14</f>
        <v>11767.899999999907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107066.7</v>
      </c>
      <c r="C16" s="49">
        <v>91614.8</v>
      </c>
      <c r="D16" s="49">
        <f t="shared" ref="D16:D19" si="0">+B16-C16</f>
        <v>15451.899999999994</v>
      </c>
      <c r="E16" s="64"/>
      <c r="F16" s="22" t="s">
        <v>36</v>
      </c>
      <c r="G16" s="49">
        <v>22349.599999999999</v>
      </c>
      <c r="H16" s="49">
        <v>20525.3</v>
      </c>
      <c r="I16" s="85">
        <f>+G16-H16</f>
        <v>1824.2999999999993</v>
      </c>
    </row>
    <row r="17" spans="1:9" x14ac:dyDescent="0.25">
      <c r="A17" s="22" t="s">
        <v>37</v>
      </c>
      <c r="B17" s="49">
        <v>263459.7</v>
      </c>
      <c r="C17" s="49">
        <v>272779.40000000002</v>
      </c>
      <c r="D17" s="49">
        <f t="shared" si="0"/>
        <v>-9319.7000000000116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2160.1999999999998</v>
      </c>
      <c r="H18" s="67">
        <v>2001.9</v>
      </c>
      <c r="I18" s="85">
        <f>+G18-H18</f>
        <v>158.29999999999973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4890734.0999999996</v>
      </c>
      <c r="C21" s="49">
        <f>SUM(C23:C25)</f>
        <v>4784457.6000000006</v>
      </c>
      <c r="D21" s="49">
        <f>+B21-C21</f>
        <v>106276.49999999907</v>
      </c>
      <c r="F21" s="72" t="s">
        <v>42</v>
      </c>
      <c r="G21" s="67">
        <v>1445.8</v>
      </c>
      <c r="H21" s="67">
        <v>1448.9</v>
      </c>
      <c r="I21" s="85">
        <f>+G21-H21</f>
        <v>-3.1000000000001364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5751502.7999999998</v>
      </c>
      <c r="C23" s="49">
        <v>5631894.2000000002</v>
      </c>
      <c r="D23" s="49">
        <f>+B23-C23</f>
        <v>119608.59999999963</v>
      </c>
      <c r="F23" s="22" t="s">
        <v>44</v>
      </c>
      <c r="G23" s="49">
        <v>600692.30000000005</v>
      </c>
      <c r="H23" s="49">
        <v>572077.9</v>
      </c>
      <c r="I23" s="85">
        <f>+G23-H23</f>
        <v>28614.400000000023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-860768.7</v>
      </c>
      <c r="C25" s="49">
        <v>-847436.6</v>
      </c>
      <c r="D25" s="49">
        <f>+B25-C25</f>
        <v>-13332.099999999977</v>
      </c>
      <c r="F25" s="22" t="s">
        <v>46</v>
      </c>
      <c r="G25" s="36">
        <v>553.6</v>
      </c>
      <c r="H25" s="36">
        <v>595.29999999999995</v>
      </c>
      <c r="I25" s="87">
        <f>+G25-H25</f>
        <v>-41.699999999999932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188756.1</v>
      </c>
      <c r="C27" s="74">
        <v>170386.1</v>
      </c>
      <c r="D27" s="49">
        <f>+B27-C27</f>
        <v>18370</v>
      </c>
      <c r="E27" s="64"/>
      <c r="F27" s="22" t="s">
        <v>48</v>
      </c>
      <c r="G27" s="36">
        <f>SUM(G14:G26)</f>
        <v>2051085.0000000002</v>
      </c>
      <c r="H27" s="36">
        <f>SUM(H14:H26)</f>
        <v>2008764.9000000001</v>
      </c>
      <c r="I27" s="52">
        <f>+G27-H27</f>
        <v>42320.100000000093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31096.400000000001</v>
      </c>
      <c r="C30" s="74">
        <v>30893.8</v>
      </c>
      <c r="D30" s="49">
        <f>+B30-C30</f>
        <v>202.60000000000218</v>
      </c>
      <c r="E30" s="64"/>
      <c r="F30" s="22" t="s">
        <v>51</v>
      </c>
      <c r="G30" s="67">
        <v>1757771.9</v>
      </c>
      <c r="H30" s="67">
        <v>1757748.3</v>
      </c>
      <c r="I30" s="85">
        <f t="shared" ref="I30:I35" si="1">+G30-H30</f>
        <v>23.599999999860302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85">
        <f t="shared" si="1"/>
        <v>0</v>
      </c>
    </row>
    <row r="34" spans="1:9" x14ac:dyDescent="0.25">
      <c r="A34" s="22" t="s">
        <v>56</v>
      </c>
      <c r="B34" s="74">
        <v>5474.6</v>
      </c>
      <c r="C34" s="74">
        <v>5641.7</v>
      </c>
      <c r="D34" s="49">
        <f>+B34-C34</f>
        <v>-167.09999999999945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219924.3</v>
      </c>
      <c r="H35" s="36">
        <v>185773.8</v>
      </c>
      <c r="I35" s="85">
        <f t="shared" si="1"/>
        <v>34150.5</v>
      </c>
    </row>
    <row r="36" spans="1:9" ht="15" x14ac:dyDescent="0.25">
      <c r="A36" s="22" t="s">
        <v>59</v>
      </c>
      <c r="B36" s="77">
        <v>908.7</v>
      </c>
      <c r="C36" s="77">
        <v>974.2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3572299.6999999997</v>
      </c>
      <c r="H38" s="36">
        <f>SUM(H30:H37)</f>
        <v>3538125.5999999996</v>
      </c>
      <c r="I38" s="36">
        <f>+G38-H38</f>
        <v>34174.100000000093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5623384.7000000002</v>
      </c>
      <c r="C40" s="63">
        <f>+C36+C34+C32+C30+C27+C21+C14+C12</f>
        <v>5546890.5000000009</v>
      </c>
      <c r="D40" s="63">
        <f>+B40-C40</f>
        <v>76494.199999999255</v>
      </c>
      <c r="E40" s="64"/>
      <c r="F40" s="22" t="s">
        <v>62</v>
      </c>
      <c r="G40" s="63">
        <f>+G27+G38</f>
        <v>5623384.7000000002</v>
      </c>
      <c r="H40" s="63">
        <f>+H27+H38</f>
        <v>5546890.5</v>
      </c>
      <c r="I40" s="63">
        <f>+G40-H40</f>
        <v>76494.200000000186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973D-90CB-4641-BA56-B905316D2107}">
  <dimension ref="A1:F144"/>
  <sheetViews>
    <sheetView topLeftCell="A25" workbookViewId="0">
      <selection activeCell="A25" sqref="A1:XFD1048576"/>
    </sheetView>
  </sheetViews>
  <sheetFormatPr baseColWidth="10" defaultColWidth="8" defaultRowHeight="12.75" x14ac:dyDescent="0.25"/>
  <cols>
    <col min="1" max="1" width="87" style="44" customWidth="1"/>
    <col min="2" max="2" width="6.7109375" style="91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88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43678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59743.199999999997</v>
      </c>
    </row>
    <row r="13" spans="1:6" x14ac:dyDescent="0.25">
      <c r="A13" s="22" t="s">
        <v>5</v>
      </c>
      <c r="C13" s="49">
        <v>462</v>
      </c>
      <c r="F13" s="51"/>
    </row>
    <row r="14" spans="1:6" x14ac:dyDescent="0.25">
      <c r="A14" s="22" t="s">
        <v>6</v>
      </c>
      <c r="C14" s="49">
        <v>1191.9000000000001</v>
      </c>
    </row>
    <row r="15" spans="1:6" ht="13.5" customHeight="1" x14ac:dyDescent="0.25">
      <c r="A15" s="22" t="s">
        <v>7</v>
      </c>
      <c r="C15" s="52">
        <v>904.7</v>
      </c>
    </row>
    <row r="16" spans="1:6" ht="13.5" customHeight="1" x14ac:dyDescent="0.25">
      <c r="A16" s="53"/>
      <c r="C16" s="54">
        <f>SUM(C12:C15)</f>
        <v>62301.799999999996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9613.4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9613.4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52688.399999999994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37333.300000000003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15355.099999999991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6784.5</v>
      </c>
    </row>
    <row r="33" spans="1:3" x14ac:dyDescent="0.25">
      <c r="A33" s="22" t="s">
        <v>16</v>
      </c>
      <c r="C33" s="49">
        <v>39.5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6214.9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1700.7</v>
      </c>
    </row>
    <row r="39" spans="1:3" x14ac:dyDescent="0.25">
      <c r="A39" s="22" t="s">
        <v>20</v>
      </c>
      <c r="C39" s="49">
        <v>332.6</v>
      </c>
    </row>
    <row r="40" spans="1:3" x14ac:dyDescent="0.25">
      <c r="A40" s="22" t="s">
        <v>21</v>
      </c>
      <c r="C40" s="49">
        <v>8992.7999999999993</v>
      </c>
    </row>
    <row r="41" spans="1:3" ht="15" x14ac:dyDescent="0.25">
      <c r="A41" s="22" t="s">
        <v>22</v>
      </c>
      <c r="C41" s="52">
        <v>1431.6</v>
      </c>
    </row>
    <row r="42" spans="1:3" x14ac:dyDescent="0.25">
      <c r="A42" s="22"/>
      <c r="C42" s="49">
        <f>SUM(C38:C41)</f>
        <v>12457.699999999999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15936.299999999994</v>
      </c>
    </row>
    <row r="45" spans="1:3" s="22" customFormat="1" x14ac:dyDescent="0.25">
      <c r="B45" s="91"/>
      <c r="C45" s="49"/>
    </row>
    <row r="46" spans="1:3" s="22" customFormat="1" x14ac:dyDescent="0.25">
      <c r="A46" s="22" t="s">
        <v>24</v>
      </c>
      <c r="B46" s="91"/>
      <c r="C46" s="49"/>
    </row>
    <row r="47" spans="1:3" s="22" customFormat="1" ht="15" x14ac:dyDescent="0.25">
      <c r="A47" s="22" t="s">
        <v>25</v>
      </c>
      <c r="B47" s="91"/>
      <c r="C47" s="52">
        <v>0</v>
      </c>
    </row>
    <row r="48" spans="1:3" s="22" customFormat="1" x14ac:dyDescent="0.25">
      <c r="A48" s="62"/>
      <c r="B48" s="91"/>
      <c r="C48" s="49"/>
    </row>
    <row r="49" spans="1:3" s="22" customFormat="1" ht="15" x14ac:dyDescent="0.25">
      <c r="A49" s="22" t="s">
        <v>26</v>
      </c>
      <c r="B49" s="10"/>
      <c r="C49" s="63">
        <f>+C44+C47</f>
        <v>15936.299999999994</v>
      </c>
    </row>
    <row r="50" spans="1:3" s="22" customFormat="1" x14ac:dyDescent="0.25">
      <c r="B50" s="91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91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592E-D19B-4955-89DB-B91C616B9C89}">
  <dimension ref="A1:I45"/>
  <sheetViews>
    <sheetView topLeftCell="B4" workbookViewId="0">
      <selection activeCell="B4" sqref="A1:XFD1048576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89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90</v>
      </c>
      <c r="C10" s="33" t="s">
        <v>87</v>
      </c>
      <c r="D10" s="33" t="s">
        <v>29</v>
      </c>
      <c r="F10" s="65" t="s">
        <v>30</v>
      </c>
      <c r="G10" s="33" t="s">
        <v>90</v>
      </c>
      <c r="H10" s="33" t="s">
        <v>87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300714.90000000002</v>
      </c>
      <c r="C12" s="54">
        <v>135888.4</v>
      </c>
      <c r="D12" s="54">
        <f>+B12-C12</f>
        <v>164826.50000000003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366426.1</v>
      </c>
      <c r="C14" s="68">
        <f>SUM(C16:C19)</f>
        <v>370526.4</v>
      </c>
      <c r="D14" s="68">
        <f>+B14-C14</f>
        <v>-4100.3000000000466</v>
      </c>
      <c r="F14" s="22" t="s">
        <v>34</v>
      </c>
      <c r="G14" s="54">
        <v>1433582.4</v>
      </c>
      <c r="H14" s="54">
        <v>1423883.5</v>
      </c>
      <c r="I14" s="85">
        <f>+G14-H14</f>
        <v>9698.8999999999069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101774.39999999999</v>
      </c>
      <c r="C16" s="49">
        <v>107066.7</v>
      </c>
      <c r="D16" s="49">
        <f t="shared" ref="D16:D19" si="0">+B16-C16</f>
        <v>-5292.3000000000029</v>
      </c>
      <c r="E16" s="64"/>
      <c r="F16" s="22" t="s">
        <v>36</v>
      </c>
      <c r="G16" s="49">
        <v>23841.3</v>
      </c>
      <c r="H16" s="49">
        <v>22349.599999999999</v>
      </c>
      <c r="I16" s="85">
        <f>+G16-H16</f>
        <v>1491.7000000000007</v>
      </c>
    </row>
    <row r="17" spans="1:9" x14ac:dyDescent="0.25">
      <c r="A17" s="22" t="s">
        <v>37</v>
      </c>
      <c r="B17" s="49">
        <v>264651.7</v>
      </c>
      <c r="C17" s="49">
        <v>263459.7</v>
      </c>
      <c r="D17" s="49">
        <f t="shared" si="0"/>
        <v>1192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2398.1999999999998</v>
      </c>
      <c r="H18" s="67">
        <v>2160.1999999999998</v>
      </c>
      <c r="I18" s="85">
        <f>+G18-H18</f>
        <v>238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5024802.8</v>
      </c>
      <c r="C21" s="49">
        <f>SUM(C23:C25)</f>
        <v>4890734.0999999996</v>
      </c>
      <c r="D21" s="49">
        <f>+B21-C21</f>
        <v>134068.70000000019</v>
      </c>
      <c r="F21" s="72" t="s">
        <v>42</v>
      </c>
      <c r="G21" s="67">
        <v>1445.8</v>
      </c>
      <c r="H21" s="67">
        <v>1445.8</v>
      </c>
      <c r="I21" s="85">
        <f>+G21-H21</f>
        <v>0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5922687.5</v>
      </c>
      <c r="C23" s="49">
        <v>5751502.7999999998</v>
      </c>
      <c r="D23" s="49">
        <f>+B23-C23</f>
        <v>171184.70000000019</v>
      </c>
      <c r="F23" s="22" t="s">
        <v>44</v>
      </c>
      <c r="G23" s="49">
        <v>761366.5</v>
      </c>
      <c r="H23" s="49">
        <v>600692.30000000005</v>
      </c>
      <c r="I23" s="85">
        <f>+G23-H23</f>
        <v>160674.19999999995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-897884.7</v>
      </c>
      <c r="C25" s="49">
        <v>-860768.7</v>
      </c>
      <c r="D25" s="49">
        <f>+B25-C25</f>
        <v>-37116</v>
      </c>
      <c r="F25" s="22" t="s">
        <v>46</v>
      </c>
      <c r="G25" s="36">
        <v>540.1</v>
      </c>
      <c r="H25" s="36">
        <v>553.6</v>
      </c>
      <c r="I25" s="87">
        <f>+G25-H25</f>
        <v>-13.5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80362.399999999994</v>
      </c>
      <c r="C27" s="74">
        <v>188756.1</v>
      </c>
      <c r="D27" s="49">
        <f>+B27-C27</f>
        <v>-108393.70000000001</v>
      </c>
      <c r="E27" s="64"/>
      <c r="F27" s="22" t="s">
        <v>48</v>
      </c>
      <c r="G27" s="36">
        <f>SUM(G14:G26)</f>
        <v>2223174.3000000003</v>
      </c>
      <c r="H27" s="36">
        <f>SUM(H14:H26)</f>
        <v>2051085.0000000002</v>
      </c>
      <c r="I27" s="52">
        <f>+G27-H27</f>
        <v>172089.30000000005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31174.3</v>
      </c>
      <c r="C30" s="74">
        <v>31096.400000000001</v>
      </c>
      <c r="D30" s="49">
        <f>+B30-C30</f>
        <v>77.899999999997817</v>
      </c>
      <c r="E30" s="64"/>
      <c r="F30" s="22" t="s">
        <v>51</v>
      </c>
      <c r="G30" s="67">
        <v>1757790.6</v>
      </c>
      <c r="H30" s="67">
        <v>1757771.9</v>
      </c>
      <c r="I30" s="85">
        <f t="shared" ref="I30:I35" si="1">+G30-H30</f>
        <v>18.700000000186265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85">
        <f t="shared" si="1"/>
        <v>0</v>
      </c>
    </row>
    <row r="34" spans="1:9" x14ac:dyDescent="0.25">
      <c r="A34" s="22" t="s">
        <v>56</v>
      </c>
      <c r="B34" s="74">
        <v>7105.4</v>
      </c>
      <c r="C34" s="74">
        <v>5474.6</v>
      </c>
      <c r="D34" s="49">
        <f>+B34-C34</f>
        <v>1630.7999999999993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235860.6</v>
      </c>
      <c r="H35" s="36">
        <v>219924.3</v>
      </c>
      <c r="I35" s="85">
        <f t="shared" si="1"/>
        <v>15936.300000000017</v>
      </c>
    </row>
    <row r="36" spans="1:9" ht="15" x14ac:dyDescent="0.25">
      <c r="A36" s="22" t="s">
        <v>59</v>
      </c>
      <c r="B36" s="77">
        <v>843.1</v>
      </c>
      <c r="C36" s="77">
        <v>908.7</v>
      </c>
      <c r="D36" s="77">
        <f>+B36-C36</f>
        <v>-65.600000000000023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3588254.7</v>
      </c>
      <c r="H38" s="36">
        <f>SUM(H30:H37)</f>
        <v>3572299.6999999997</v>
      </c>
      <c r="I38" s="36">
        <f>+G38-H38</f>
        <v>15955.000000000466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5811429</v>
      </c>
      <c r="C40" s="63">
        <f>+C36+C34+C32+C30+C27+C21+C14+C12</f>
        <v>5623384.7000000002</v>
      </c>
      <c r="D40" s="63">
        <f>+B40-C40</f>
        <v>188044.29999999981</v>
      </c>
      <c r="E40" s="64"/>
      <c r="F40" s="22" t="s">
        <v>62</v>
      </c>
      <c r="G40" s="63">
        <f>+G27+G38</f>
        <v>5811429</v>
      </c>
      <c r="H40" s="63">
        <f>+H27+H38</f>
        <v>5623384.7000000002</v>
      </c>
      <c r="I40" s="63">
        <f>+G40-H40</f>
        <v>188044.29999999981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6658-1F69-46E7-89FE-9712CC5BA230}">
  <dimension ref="A1:F144"/>
  <sheetViews>
    <sheetView topLeftCell="A19" workbookViewId="0">
      <selection activeCell="A19" sqref="A1:XFD1048576"/>
    </sheetView>
  </sheetViews>
  <sheetFormatPr baseColWidth="10" defaultColWidth="8" defaultRowHeight="12.75" x14ac:dyDescent="0.25"/>
  <cols>
    <col min="1" max="1" width="87" style="44" customWidth="1"/>
    <col min="2" max="2" width="6.7109375" style="94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91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43709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64683.199999999997</v>
      </c>
    </row>
    <row r="13" spans="1:6" x14ac:dyDescent="0.25">
      <c r="A13" s="22" t="s">
        <v>5</v>
      </c>
      <c r="C13" s="49">
        <v>496.7</v>
      </c>
      <c r="F13" s="51"/>
    </row>
    <row r="14" spans="1:6" x14ac:dyDescent="0.25">
      <c r="A14" s="22" t="s">
        <v>6</v>
      </c>
      <c r="C14" s="49">
        <v>1158.5999999999999</v>
      </c>
    </row>
    <row r="15" spans="1:6" ht="13.5" customHeight="1" x14ac:dyDescent="0.25">
      <c r="A15" s="22" t="s">
        <v>7</v>
      </c>
      <c r="C15" s="52">
        <v>555.5</v>
      </c>
    </row>
    <row r="16" spans="1:6" ht="13.5" customHeight="1" x14ac:dyDescent="0.25">
      <c r="A16" s="53"/>
      <c r="C16" s="54">
        <f>SUM(C12:C15)</f>
        <v>66894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9483.4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9483.4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57410.6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20230.099999999999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37180.5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9048.5</v>
      </c>
    </row>
    <row r="33" spans="1:3" x14ac:dyDescent="0.25">
      <c r="A33" s="22" t="s">
        <v>16</v>
      </c>
      <c r="C33" s="49">
        <v>20.399999999999999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2940.9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1635.6</v>
      </c>
    </row>
    <row r="39" spans="1:3" x14ac:dyDescent="0.25">
      <c r="A39" s="22" t="s">
        <v>20</v>
      </c>
      <c r="C39" s="49">
        <v>330.8</v>
      </c>
    </row>
    <row r="40" spans="1:3" x14ac:dyDescent="0.25">
      <c r="A40" s="22" t="s">
        <v>21</v>
      </c>
      <c r="C40" s="49">
        <v>7385</v>
      </c>
    </row>
    <row r="41" spans="1:3" ht="15" x14ac:dyDescent="0.25">
      <c r="A41" s="22" t="s">
        <v>22</v>
      </c>
      <c r="C41" s="52">
        <v>1709</v>
      </c>
    </row>
    <row r="42" spans="1:3" x14ac:dyDescent="0.25">
      <c r="A42" s="22"/>
      <c r="C42" s="49">
        <f>SUM(C38:C41)</f>
        <v>11060.4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38129.9</v>
      </c>
    </row>
    <row r="45" spans="1:3" s="22" customFormat="1" x14ac:dyDescent="0.25">
      <c r="B45" s="94"/>
      <c r="C45" s="49"/>
    </row>
    <row r="46" spans="1:3" s="22" customFormat="1" x14ac:dyDescent="0.25">
      <c r="A46" s="22" t="s">
        <v>24</v>
      </c>
      <c r="B46" s="94"/>
      <c r="C46" s="49"/>
    </row>
    <row r="47" spans="1:3" s="22" customFormat="1" ht="15" x14ac:dyDescent="0.25">
      <c r="A47" s="22" t="s">
        <v>25</v>
      </c>
      <c r="B47" s="94"/>
      <c r="C47" s="52">
        <v>0</v>
      </c>
    </row>
    <row r="48" spans="1:3" s="22" customFormat="1" x14ac:dyDescent="0.25">
      <c r="A48" s="62"/>
      <c r="B48" s="94"/>
      <c r="C48" s="49"/>
    </row>
    <row r="49" spans="1:3" s="22" customFormat="1" ht="15" x14ac:dyDescent="0.25">
      <c r="A49" s="22" t="s">
        <v>26</v>
      </c>
      <c r="B49" s="10"/>
      <c r="C49" s="63">
        <f>+C44+C47</f>
        <v>38129.9</v>
      </c>
    </row>
    <row r="50" spans="1:3" s="22" customFormat="1" x14ac:dyDescent="0.25">
      <c r="B50" s="94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94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82CF-9498-4104-AF1A-B13DF0087D80}">
  <dimension ref="A1:I45"/>
  <sheetViews>
    <sheetView topLeftCell="C23" workbookViewId="0">
      <selection activeCell="C23" sqref="A1:XFD1048576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92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93</v>
      </c>
      <c r="C10" s="33" t="s">
        <v>90</v>
      </c>
      <c r="D10" s="33" t="s">
        <v>29</v>
      </c>
      <c r="F10" s="65" t="s">
        <v>30</v>
      </c>
      <c r="G10" s="33" t="s">
        <v>93</v>
      </c>
      <c r="H10" s="33" t="s">
        <v>90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332454.5</v>
      </c>
      <c r="C12" s="54">
        <v>300714.90000000002</v>
      </c>
      <c r="D12" s="54">
        <f>+B12-C12</f>
        <v>31739.599999999977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371951.2</v>
      </c>
      <c r="C14" s="68">
        <f>SUM(C16:C19)</f>
        <v>366426.1</v>
      </c>
      <c r="D14" s="68">
        <f>+B14-C14</f>
        <v>5525.1000000000349</v>
      </c>
      <c r="F14" s="22" t="s">
        <v>34</v>
      </c>
      <c r="G14" s="54">
        <v>1529728.5</v>
      </c>
      <c r="H14" s="54">
        <v>1433582.4</v>
      </c>
      <c r="I14" s="85">
        <f>+G14-H14</f>
        <v>96146.100000000093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106141</v>
      </c>
      <c r="C16" s="49">
        <v>101774.39999999999</v>
      </c>
      <c r="D16" s="49">
        <f t="shared" ref="D16:D19" si="0">+B16-C16</f>
        <v>4366.6000000000058</v>
      </c>
      <c r="E16" s="64"/>
      <c r="F16" s="22" t="s">
        <v>36</v>
      </c>
      <c r="G16" s="49">
        <v>25993.3</v>
      </c>
      <c r="H16" s="49">
        <v>23841.3</v>
      </c>
      <c r="I16" s="85">
        <f>+G16-H16</f>
        <v>2152</v>
      </c>
    </row>
    <row r="17" spans="1:9" x14ac:dyDescent="0.25">
      <c r="A17" s="22" t="s">
        <v>37</v>
      </c>
      <c r="B17" s="49">
        <v>265810.2</v>
      </c>
      <c r="C17" s="49">
        <v>264651.7</v>
      </c>
      <c r="D17" s="49">
        <f t="shared" si="0"/>
        <v>1158.5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1483</v>
      </c>
      <c r="C18" s="49">
        <v>1385.1</v>
      </c>
      <c r="D18" s="49">
        <f t="shared" si="0"/>
        <v>97.900000000000091</v>
      </c>
      <c r="E18" s="64"/>
      <c r="F18" s="22" t="s">
        <v>39</v>
      </c>
      <c r="G18" s="67">
        <v>2463.1</v>
      </c>
      <c r="H18" s="67">
        <v>2398.1999999999998</v>
      </c>
      <c r="I18" s="85">
        <f>+G18-H18</f>
        <v>64.900000000000091</v>
      </c>
    </row>
    <row r="19" spans="1:9" ht="15" x14ac:dyDescent="0.25">
      <c r="A19" s="22" t="s">
        <v>40</v>
      </c>
      <c r="B19" s="52">
        <v>-1483</v>
      </c>
      <c r="C19" s="52">
        <v>-1385.1</v>
      </c>
      <c r="D19" s="84">
        <f t="shared" si="0"/>
        <v>-97.900000000000091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5095556.5999999996</v>
      </c>
      <c r="C21" s="49">
        <f>SUM(C23:C25)</f>
        <v>5024802.8</v>
      </c>
      <c r="D21" s="49">
        <f>+B21-C21</f>
        <v>70753.799999999814</v>
      </c>
      <c r="F21" s="72" t="s">
        <v>42</v>
      </c>
      <c r="G21" s="67">
        <v>1445.8</v>
      </c>
      <c r="H21" s="67">
        <v>1445.8</v>
      </c>
      <c r="I21" s="85">
        <f>+G21-H21</f>
        <v>0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6013228</v>
      </c>
      <c r="C23" s="49">
        <v>5922687.5</v>
      </c>
      <c r="D23" s="49">
        <f>+B23-C23</f>
        <v>90540.5</v>
      </c>
      <c r="F23" s="22" t="s">
        <v>44</v>
      </c>
      <c r="G23" s="49">
        <v>724494.3</v>
      </c>
      <c r="H23" s="49">
        <v>761366.5</v>
      </c>
      <c r="I23" s="85">
        <f>+G23-H23</f>
        <v>-36872.199999999953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-917671.4</v>
      </c>
      <c r="C25" s="49">
        <v>-897884.7</v>
      </c>
      <c r="D25" s="49">
        <f>+B25-C25</f>
        <v>-19786.70000000007</v>
      </c>
      <c r="F25" s="22" t="s">
        <v>46</v>
      </c>
      <c r="G25" s="36">
        <v>387.6</v>
      </c>
      <c r="H25" s="36">
        <v>540.1</v>
      </c>
      <c r="I25" s="87">
        <f>+G25-H25</f>
        <v>-152.5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72524.100000000006</v>
      </c>
      <c r="C27" s="74">
        <v>80362.399999999994</v>
      </c>
      <c r="D27" s="49">
        <f>+B27-C27</f>
        <v>-7838.2999999999884</v>
      </c>
      <c r="E27" s="64"/>
      <c r="F27" s="22" t="s">
        <v>48</v>
      </c>
      <c r="G27" s="36">
        <f>SUM(G14:G26)</f>
        <v>2284512.6</v>
      </c>
      <c r="H27" s="36">
        <f>SUM(H14:H26)</f>
        <v>2223174.3000000003</v>
      </c>
      <c r="I27" s="52">
        <f>+G27-H27</f>
        <v>61338.299999999814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31056.799999999999</v>
      </c>
      <c r="C30" s="74">
        <v>31174.3</v>
      </c>
      <c r="D30" s="49">
        <f>+B30-C30</f>
        <v>-117.5</v>
      </c>
      <c r="E30" s="64"/>
      <c r="F30" s="22" t="s">
        <v>51</v>
      </c>
      <c r="G30" s="67">
        <v>1758011.6</v>
      </c>
      <c r="H30" s="67">
        <v>1757790.6</v>
      </c>
      <c r="I30" s="85">
        <f t="shared" ref="I30:I35" si="1">+G30-H30</f>
        <v>221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6636.3</v>
      </c>
      <c r="H33" s="67">
        <v>6538.3</v>
      </c>
      <c r="I33" s="85">
        <f t="shared" si="1"/>
        <v>98</v>
      </c>
    </row>
    <row r="34" spans="1:9" x14ac:dyDescent="0.25">
      <c r="A34" s="22" t="s">
        <v>56</v>
      </c>
      <c r="B34" s="74">
        <v>6895.4</v>
      </c>
      <c r="C34" s="74">
        <v>7105.4</v>
      </c>
      <c r="D34" s="49">
        <f>+B34-C34</f>
        <v>-210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273990.5</v>
      </c>
      <c r="H35" s="36">
        <v>235860.6</v>
      </c>
      <c r="I35" s="85">
        <f t="shared" si="1"/>
        <v>38129.899999999994</v>
      </c>
    </row>
    <row r="36" spans="1:9" ht="15" x14ac:dyDescent="0.25">
      <c r="A36" s="22" t="s">
        <v>59</v>
      </c>
      <c r="B36" s="77">
        <v>777.6</v>
      </c>
      <c r="C36" s="77">
        <v>843.1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3626703.6</v>
      </c>
      <c r="H38" s="36">
        <f>SUM(H30:H37)</f>
        <v>3588254.7</v>
      </c>
      <c r="I38" s="36">
        <f>+G38-H38</f>
        <v>38448.899999999907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5911216.2000000002</v>
      </c>
      <c r="C40" s="63">
        <f>+C36+C34+C32+C30+C27+C21+C14+C12</f>
        <v>5811429</v>
      </c>
      <c r="D40" s="63">
        <f>+B40-C40</f>
        <v>99787.200000000186</v>
      </c>
      <c r="E40" s="64"/>
      <c r="F40" s="22" t="s">
        <v>62</v>
      </c>
      <c r="G40" s="63">
        <f>+G27+G38</f>
        <v>5911216.2000000002</v>
      </c>
      <c r="H40" s="63">
        <f>+H27+H38</f>
        <v>5811429</v>
      </c>
      <c r="I40" s="63">
        <f>+G40-H40</f>
        <v>99787.200000000186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FAB8-B729-49E7-BB0F-0B0C42D44894}">
  <dimension ref="A1:F144"/>
  <sheetViews>
    <sheetView topLeftCell="A19" workbookViewId="0">
      <selection activeCell="A19" sqref="A1:XFD1048576"/>
    </sheetView>
  </sheetViews>
  <sheetFormatPr baseColWidth="10" defaultColWidth="8" defaultRowHeight="12.75" x14ac:dyDescent="0.25"/>
  <cols>
    <col min="1" max="1" width="87" style="44" customWidth="1"/>
    <col min="2" max="2" width="6.7109375" style="95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94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43739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60119.9</v>
      </c>
    </row>
    <row r="13" spans="1:6" x14ac:dyDescent="0.25">
      <c r="A13" s="22" t="s">
        <v>5</v>
      </c>
      <c r="C13" s="49">
        <v>362</v>
      </c>
      <c r="F13" s="51"/>
    </row>
    <row r="14" spans="1:6" x14ac:dyDescent="0.25">
      <c r="A14" s="22" t="s">
        <v>6</v>
      </c>
      <c r="C14" s="49">
        <v>1168.7</v>
      </c>
    </row>
    <row r="15" spans="1:6" ht="13.5" customHeight="1" x14ac:dyDescent="0.25">
      <c r="A15" s="22" t="s">
        <v>7</v>
      </c>
      <c r="C15" s="52">
        <v>592.1</v>
      </c>
    </row>
    <row r="16" spans="1:6" ht="13.5" customHeight="1" x14ac:dyDescent="0.25">
      <c r="A16" s="53"/>
      <c r="C16" s="54">
        <f>SUM(C12:C15)</f>
        <v>62242.7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9852.9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9852.9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52389.799999999996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19441.900000000001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32947.899999999994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6530.8</v>
      </c>
    </row>
    <row r="33" spans="1:3" x14ac:dyDescent="0.25">
      <c r="A33" s="22" t="s">
        <v>16</v>
      </c>
      <c r="C33" s="49">
        <v>-18.7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3302.6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1520.8</v>
      </c>
    </row>
    <row r="39" spans="1:3" x14ac:dyDescent="0.25">
      <c r="A39" s="22" t="s">
        <v>20</v>
      </c>
      <c r="C39" s="49">
        <v>329.9</v>
      </c>
    </row>
    <row r="40" spans="1:3" x14ac:dyDescent="0.25">
      <c r="A40" s="22" t="s">
        <v>21</v>
      </c>
      <c r="C40" s="49">
        <v>9984.1</v>
      </c>
    </row>
    <row r="41" spans="1:3" ht="15" x14ac:dyDescent="0.25">
      <c r="A41" s="22" t="s">
        <v>22</v>
      </c>
      <c r="C41" s="52">
        <v>1241.3</v>
      </c>
    </row>
    <row r="42" spans="1:3" x14ac:dyDescent="0.25">
      <c r="A42" s="22"/>
      <c r="C42" s="49">
        <f>SUM(C38:C41)</f>
        <v>13076.099999999999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29686.5</v>
      </c>
    </row>
    <row r="45" spans="1:3" s="22" customFormat="1" x14ac:dyDescent="0.25">
      <c r="B45" s="95"/>
      <c r="C45" s="49"/>
    </row>
    <row r="46" spans="1:3" s="22" customFormat="1" x14ac:dyDescent="0.25">
      <c r="A46" s="22" t="s">
        <v>24</v>
      </c>
      <c r="B46" s="95"/>
      <c r="C46" s="49"/>
    </row>
    <row r="47" spans="1:3" s="22" customFormat="1" ht="15" x14ac:dyDescent="0.25">
      <c r="A47" s="22" t="s">
        <v>25</v>
      </c>
      <c r="B47" s="95"/>
      <c r="C47" s="52">
        <v>0</v>
      </c>
    </row>
    <row r="48" spans="1:3" s="22" customFormat="1" x14ac:dyDescent="0.25">
      <c r="A48" s="62"/>
      <c r="B48" s="95"/>
      <c r="C48" s="49"/>
    </row>
    <row r="49" spans="1:3" s="22" customFormat="1" ht="15" x14ac:dyDescent="0.25">
      <c r="A49" s="22" t="s">
        <v>26</v>
      </c>
      <c r="B49" s="10"/>
      <c r="C49" s="63">
        <f>+C44+C47</f>
        <v>29686.5</v>
      </c>
    </row>
    <row r="50" spans="1:3" s="22" customFormat="1" x14ac:dyDescent="0.25">
      <c r="B50" s="95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95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="85" zoomScaleNormal="85" zoomScaleSheetLayoutView="100" workbookViewId="0">
      <selection activeCell="A30" sqref="A30"/>
    </sheetView>
  </sheetViews>
  <sheetFormatPr baseColWidth="10" defaultColWidth="8" defaultRowHeight="12.75" x14ac:dyDescent="0.25"/>
  <cols>
    <col min="1" max="1" width="71.28515625" style="44" customWidth="1"/>
    <col min="2" max="2" width="24.7109375" style="44" bestFit="1" customWidth="1"/>
    <col min="3" max="3" width="20.85546875" style="44" customWidth="1"/>
    <col min="4" max="4" width="16.140625" style="44" bestFit="1" customWidth="1"/>
    <col min="5" max="5" width="4.85546875" style="44" customWidth="1"/>
    <col min="6" max="6" width="55.140625" style="44" customWidth="1"/>
    <col min="7" max="7" width="23.140625" style="44" bestFit="1" customWidth="1"/>
    <col min="8" max="8" width="19.28515625" style="44" customWidth="1"/>
    <col min="9" max="9" width="15.7109375" style="44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67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69</v>
      </c>
      <c r="C10" s="33" t="s">
        <v>68</v>
      </c>
      <c r="D10" s="33" t="s">
        <v>29</v>
      </c>
      <c r="F10" s="65" t="s">
        <v>30</v>
      </c>
      <c r="G10" s="33" t="s">
        <v>69</v>
      </c>
      <c r="H10" s="33" t="s">
        <v>68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475195.8</v>
      </c>
      <c r="C12" s="54">
        <v>315655.2</v>
      </c>
      <c r="D12" s="54">
        <f>+B12-C12</f>
        <v>159540.59999999998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301296.8</v>
      </c>
      <c r="C14" s="68">
        <f>SUM(C16:C19)</f>
        <v>301509.40000000002</v>
      </c>
      <c r="D14" s="68">
        <f>+B14-C14</f>
        <v>-212.60000000003492</v>
      </c>
      <c r="F14" s="22" t="s">
        <v>34</v>
      </c>
      <c r="G14" s="54">
        <v>1435359.5</v>
      </c>
      <c r="H14" s="69">
        <v>1426435.7</v>
      </c>
      <c r="I14" s="54">
        <f>+G14-H14</f>
        <v>8923.8000000000466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49"/>
    </row>
    <row r="16" spans="1:9" x14ac:dyDescent="0.25">
      <c r="A16" s="22" t="s">
        <v>35</v>
      </c>
      <c r="B16" s="49">
        <v>62749.8</v>
      </c>
      <c r="C16" s="49">
        <v>62470.3</v>
      </c>
      <c r="D16" s="49">
        <f t="shared" ref="D16:D19" si="0">+B16-C16</f>
        <v>279.5</v>
      </c>
      <c r="E16" s="64"/>
      <c r="F16" s="22" t="s">
        <v>36</v>
      </c>
      <c r="G16" s="49">
        <v>83862.7</v>
      </c>
      <c r="H16" s="49">
        <v>18119.599999999999</v>
      </c>
      <c r="I16" s="49">
        <f>+G16-H16</f>
        <v>65743.100000000006</v>
      </c>
    </row>
    <row r="17" spans="1:9" x14ac:dyDescent="0.25">
      <c r="A17" s="22" t="s">
        <v>37</v>
      </c>
      <c r="B17" s="49">
        <v>238547</v>
      </c>
      <c r="C17" s="49">
        <v>239039.1</v>
      </c>
      <c r="D17" s="49">
        <f t="shared" si="0"/>
        <v>-492.10000000000582</v>
      </c>
      <c r="E17" s="64"/>
      <c r="G17" s="49"/>
      <c r="H17" s="49"/>
      <c r="I17" s="49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1851.9</v>
      </c>
      <c r="H18" s="67">
        <v>1615.4</v>
      </c>
      <c r="I18" s="49">
        <f>+G18-H18</f>
        <v>236.5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52">
        <f t="shared" si="0"/>
        <v>0</v>
      </c>
      <c r="E19" s="70"/>
      <c r="F19" s="22"/>
      <c r="G19" s="49"/>
      <c r="H19" s="49"/>
      <c r="I19" s="49"/>
    </row>
    <row r="20" spans="1:9" x14ac:dyDescent="0.25">
      <c r="A20" s="22"/>
      <c r="B20" s="68"/>
      <c r="C20" s="68"/>
      <c r="D20" s="71"/>
      <c r="E20" s="64"/>
      <c r="G20" s="49"/>
      <c r="H20" s="49"/>
      <c r="I20" s="49"/>
    </row>
    <row r="21" spans="1:9" ht="27.75" customHeight="1" x14ac:dyDescent="0.25">
      <c r="A21" s="22" t="s">
        <v>41</v>
      </c>
      <c r="B21" s="49">
        <f>+B23+B25</f>
        <v>4518287</v>
      </c>
      <c r="C21" s="49">
        <f>SUM(C23:C25)</f>
        <v>4600950.4720550096</v>
      </c>
      <c r="D21" s="49">
        <f>+B21-C21</f>
        <v>-82663.472055009566</v>
      </c>
      <c r="F21" s="72" t="s">
        <v>42</v>
      </c>
      <c r="G21" s="67">
        <v>1504.3</v>
      </c>
      <c r="H21" s="67">
        <v>1504.2</v>
      </c>
      <c r="I21" s="49">
        <f>+G21-H21</f>
        <v>9.9999999999909051E-2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49"/>
    </row>
    <row r="23" spans="1:9" ht="25.5" x14ac:dyDescent="0.25">
      <c r="A23" s="72" t="s">
        <v>43</v>
      </c>
      <c r="B23" s="49">
        <v>5336810.4000000004</v>
      </c>
      <c r="C23" s="49">
        <v>5368654.1720550098</v>
      </c>
      <c r="D23" s="49">
        <f>+B23-C23</f>
        <v>-31843.77205500938</v>
      </c>
      <c r="F23" s="22" t="s">
        <v>44</v>
      </c>
      <c r="G23" s="49">
        <v>555917.30000000005</v>
      </c>
      <c r="H23" s="49">
        <v>526709.5</v>
      </c>
      <c r="I23" s="49">
        <f>+G23-H23</f>
        <v>29207.800000000047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49"/>
    </row>
    <row r="25" spans="1:9" ht="15" x14ac:dyDescent="0.25">
      <c r="A25" s="22" t="s">
        <v>45</v>
      </c>
      <c r="B25" s="49">
        <v>-818523.4</v>
      </c>
      <c r="C25" s="49">
        <v>-767703.7</v>
      </c>
      <c r="D25" s="49">
        <f>+B25-C25</f>
        <v>-50819.70000000007</v>
      </c>
      <c r="F25" s="22" t="s">
        <v>46</v>
      </c>
      <c r="G25" s="36">
        <v>499.3</v>
      </c>
      <c r="H25" s="36">
        <v>513.4</v>
      </c>
      <c r="I25" s="52">
        <f>+G25-H25</f>
        <v>-14.099999999999966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96249.1</v>
      </c>
      <c r="C27" s="74">
        <v>71177.2</v>
      </c>
      <c r="D27" s="49">
        <f>+B27-C27</f>
        <v>25071.900000000009</v>
      </c>
      <c r="E27" s="64"/>
      <c r="F27" s="22" t="s">
        <v>48</v>
      </c>
      <c r="G27" s="36">
        <f>SUM(G14:G26)</f>
        <v>2078995</v>
      </c>
      <c r="H27" s="36">
        <f>SUM(H14:H26)</f>
        <v>1974897.7999999998</v>
      </c>
      <c r="I27" s="36">
        <f>+G27-H27</f>
        <v>104097.20000000019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31386.799999999999</v>
      </c>
      <c r="C30" s="74">
        <v>31492.3</v>
      </c>
      <c r="D30" s="49">
        <f>+B30-C30</f>
        <v>-105.5</v>
      </c>
      <c r="E30" s="64"/>
      <c r="F30" s="22" t="s">
        <v>51</v>
      </c>
      <c r="G30" s="67">
        <v>1624201</v>
      </c>
      <c r="H30" s="67">
        <v>1624201</v>
      </c>
      <c r="I30" s="67">
        <f t="shared" ref="I30:I35" si="1">+G30-H30</f>
        <v>0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553398.30000000005</v>
      </c>
      <c r="H31" s="67">
        <v>553398.30000000005</v>
      </c>
      <c r="I31" s="67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67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35">
        <f t="shared" si="1"/>
        <v>0</v>
      </c>
    </row>
    <row r="34" spans="1:9" x14ac:dyDescent="0.25">
      <c r="A34" s="22" t="s">
        <v>56</v>
      </c>
      <c r="B34" s="74">
        <v>4430.6000000000004</v>
      </c>
      <c r="C34" s="74">
        <v>4546.6000000000004</v>
      </c>
      <c r="D34" s="49">
        <f>+B34-C34</f>
        <v>-116</v>
      </c>
      <c r="E34" s="64"/>
      <c r="F34" s="22" t="s">
        <v>57</v>
      </c>
      <c r="G34" s="67">
        <v>1054273.8999999999</v>
      </c>
      <c r="H34" s="67">
        <v>610953</v>
      </c>
      <c r="I34" s="67">
        <f t="shared" si="1"/>
        <v>443320.89999999991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-2647.7</v>
      </c>
      <c r="H35" s="36">
        <v>443320.9</v>
      </c>
      <c r="I35" s="52">
        <f t="shared" si="1"/>
        <v>-445968.60000000003</v>
      </c>
    </row>
    <row r="36" spans="1:9" ht="15" x14ac:dyDescent="0.25">
      <c r="A36" s="22" t="s">
        <v>59</v>
      </c>
      <c r="B36" s="77">
        <v>1301.9000000000001</v>
      </c>
      <c r="C36" s="77">
        <v>1367.4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3349152.9999999995</v>
      </c>
      <c r="H38" s="36">
        <f>SUM(H30:H37)</f>
        <v>3351800.6999999997</v>
      </c>
      <c r="I38" s="36">
        <f>+G38-H38</f>
        <v>-2647.7000000001863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5428148</v>
      </c>
      <c r="C40" s="63">
        <f>+C36+C34+C32+C30+C27+C21+C14+C12</f>
        <v>5326698.5720550101</v>
      </c>
      <c r="D40" s="63">
        <f>+B40-C40</f>
        <v>101449.42794498987</v>
      </c>
      <c r="E40" s="64"/>
      <c r="F40" s="22" t="s">
        <v>62</v>
      </c>
      <c r="G40" s="63">
        <f>+G27+G38</f>
        <v>5428148</v>
      </c>
      <c r="H40" s="63">
        <f>+H27+H38</f>
        <v>5326698.5</v>
      </c>
      <c r="I40" s="63">
        <f>+G40-H40</f>
        <v>101449.5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Footer>&amp;C&amp;"Verdana,Normal"-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644D-E607-43D8-BDE2-D60F11D6B16A}">
  <dimension ref="A1:I45"/>
  <sheetViews>
    <sheetView topLeftCell="B22" workbookViewId="0">
      <selection activeCell="B22" sqref="A1:XFD1048576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95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96</v>
      </c>
      <c r="C10" s="33" t="s">
        <v>93</v>
      </c>
      <c r="D10" s="33" t="s">
        <v>29</v>
      </c>
      <c r="F10" s="65" t="s">
        <v>30</v>
      </c>
      <c r="G10" s="33" t="s">
        <v>96</v>
      </c>
      <c r="H10" s="33" t="s">
        <v>93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313918.5</v>
      </c>
      <c r="C12" s="54">
        <v>332454.5</v>
      </c>
      <c r="D12" s="54">
        <f>+B12-C12</f>
        <v>-18536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383890.5</v>
      </c>
      <c r="C14" s="68">
        <f>SUM(C16:C19)</f>
        <v>371951.2</v>
      </c>
      <c r="D14" s="68">
        <f>+B14-C14</f>
        <v>11939.299999999988</v>
      </c>
      <c r="F14" s="22" t="s">
        <v>34</v>
      </c>
      <c r="G14" s="54">
        <v>1465235.6</v>
      </c>
      <c r="H14" s="54">
        <v>1529728.5</v>
      </c>
      <c r="I14" s="85">
        <f>+G14-H14</f>
        <v>-64492.899999999907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148416.6</v>
      </c>
      <c r="C16" s="49">
        <v>106141</v>
      </c>
      <c r="D16" s="49">
        <f t="shared" ref="D16:D19" si="0">+B16-C16</f>
        <v>42275.600000000006</v>
      </c>
      <c r="E16" s="64"/>
      <c r="F16" s="22" t="s">
        <v>36</v>
      </c>
      <c r="G16" s="49">
        <v>26522.9</v>
      </c>
      <c r="H16" s="49">
        <v>25993.3</v>
      </c>
      <c r="I16" s="85">
        <f>+G16-H16</f>
        <v>529.60000000000218</v>
      </c>
    </row>
    <row r="17" spans="1:9" x14ac:dyDescent="0.25">
      <c r="A17" s="22" t="s">
        <v>37</v>
      </c>
      <c r="B17" s="49">
        <v>235473.9</v>
      </c>
      <c r="C17" s="49">
        <v>265810.2</v>
      </c>
      <c r="D17" s="49">
        <f t="shared" si="0"/>
        <v>-30336.300000000017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1483</v>
      </c>
      <c r="C18" s="49">
        <v>1483</v>
      </c>
      <c r="D18" s="49">
        <f t="shared" si="0"/>
        <v>0</v>
      </c>
      <c r="E18" s="64"/>
      <c r="F18" s="22" t="s">
        <v>39</v>
      </c>
      <c r="G18" s="67">
        <v>2690.8</v>
      </c>
      <c r="H18" s="67">
        <v>2463.1</v>
      </c>
      <c r="I18" s="85">
        <f>+G18-H18</f>
        <v>227.70000000000027</v>
      </c>
    </row>
    <row r="19" spans="1:9" ht="15" x14ac:dyDescent="0.25">
      <c r="A19" s="22" t="s">
        <v>40</v>
      </c>
      <c r="B19" s="52">
        <v>-1483</v>
      </c>
      <c r="C19" s="52">
        <v>-1483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5027481.5</v>
      </c>
      <c r="C21" s="49">
        <f>SUM(C23:C25)</f>
        <v>5095556.5999999996</v>
      </c>
      <c r="D21" s="49">
        <f>+B21-C21</f>
        <v>-68075.099999999627</v>
      </c>
      <c r="F21" s="72" t="s">
        <v>42</v>
      </c>
      <c r="G21" s="67">
        <v>1411</v>
      </c>
      <c r="H21" s="67">
        <v>1445.8</v>
      </c>
      <c r="I21" s="85">
        <f>+G21-H21</f>
        <v>-34.799999999999955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5926420.7000000002</v>
      </c>
      <c r="C23" s="49">
        <v>6013228</v>
      </c>
      <c r="D23" s="49">
        <f>+B23-C23</f>
        <v>-86807.299999999814</v>
      </c>
      <c r="F23" s="22" t="s">
        <v>44</v>
      </c>
      <c r="G23" s="49">
        <v>684069.4</v>
      </c>
      <c r="H23" s="49">
        <v>724494.3</v>
      </c>
      <c r="I23" s="85">
        <f>+G23-H23</f>
        <v>-40424.900000000023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-898939.2</v>
      </c>
      <c r="C25" s="49">
        <v>-917671.4</v>
      </c>
      <c r="D25" s="49">
        <f>+B25-C25</f>
        <v>18732.20000000007</v>
      </c>
      <c r="F25" s="22" t="s">
        <v>46</v>
      </c>
      <c r="G25" s="36">
        <v>468.5</v>
      </c>
      <c r="H25" s="36">
        <v>387.6</v>
      </c>
      <c r="I25" s="87">
        <f>+G25-H25</f>
        <v>80.899999999999977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73109.3</v>
      </c>
      <c r="C27" s="74">
        <v>72524.100000000006</v>
      </c>
      <c r="D27" s="49">
        <f>+B27-C27</f>
        <v>585.19999999999709</v>
      </c>
      <c r="E27" s="64"/>
      <c r="F27" s="22" t="s">
        <v>48</v>
      </c>
      <c r="G27" s="36">
        <f>SUM(G14:G26)</f>
        <v>2180398.2000000002</v>
      </c>
      <c r="H27" s="36">
        <f>SUM(H14:H26)</f>
        <v>2284512.6</v>
      </c>
      <c r="I27" s="52">
        <f>+G27-H27</f>
        <v>-104114.39999999991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31024.400000000001</v>
      </c>
      <c r="C30" s="74">
        <v>31056.799999999999</v>
      </c>
      <c r="D30" s="49">
        <f>+B30-C30</f>
        <v>-32.399999999997817</v>
      </c>
      <c r="E30" s="64"/>
      <c r="F30" s="22" t="s">
        <v>51</v>
      </c>
      <c r="G30" s="67">
        <v>1758031</v>
      </c>
      <c r="H30" s="67">
        <v>1758011.6</v>
      </c>
      <c r="I30" s="85">
        <f t="shared" ref="I30:I35" si="1">+G30-H30</f>
        <v>19.399999999906868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6636.3</v>
      </c>
      <c r="H33" s="67">
        <v>6636.3</v>
      </c>
      <c r="I33" s="85">
        <f t="shared" si="1"/>
        <v>0</v>
      </c>
    </row>
    <row r="34" spans="1:9" x14ac:dyDescent="0.25">
      <c r="A34" s="22" t="s">
        <v>56</v>
      </c>
      <c r="B34" s="74">
        <v>6671.4</v>
      </c>
      <c r="C34" s="74">
        <v>6895.4</v>
      </c>
      <c r="D34" s="49">
        <f>+B34-C34</f>
        <v>-224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303677</v>
      </c>
      <c r="H35" s="36">
        <v>273990.5</v>
      </c>
      <c r="I35" s="85">
        <f t="shared" si="1"/>
        <v>29686.5</v>
      </c>
    </row>
    <row r="36" spans="1:9" ht="15" x14ac:dyDescent="0.25">
      <c r="A36" s="22" t="s">
        <v>59</v>
      </c>
      <c r="B36" s="77">
        <v>712.1</v>
      </c>
      <c r="C36" s="77">
        <v>777.6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3656409.5</v>
      </c>
      <c r="H38" s="36">
        <f>SUM(H30:H37)</f>
        <v>3626703.6</v>
      </c>
      <c r="I38" s="36">
        <f>+G38-H38</f>
        <v>29705.899999999907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5836807.7000000002</v>
      </c>
      <c r="C40" s="63">
        <f>+C36+C34+C32+C30+C27+C21+C14+C12</f>
        <v>5911216.2000000002</v>
      </c>
      <c r="D40" s="63">
        <f>+B40-C40</f>
        <v>-74408.5</v>
      </c>
      <c r="E40" s="64"/>
      <c r="F40" s="22" t="s">
        <v>62</v>
      </c>
      <c r="G40" s="63">
        <f>+G27+G38</f>
        <v>5836807.7000000002</v>
      </c>
      <c r="H40" s="63">
        <f>+H27+H38</f>
        <v>5911216.2000000002</v>
      </c>
      <c r="I40" s="63">
        <f>+G40-H40</f>
        <v>-74408.5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AD96-0F1E-464A-9BD8-7981E07853C4}">
  <dimension ref="A1:F144"/>
  <sheetViews>
    <sheetView tabSelected="1" topLeftCell="A34" workbookViewId="0">
      <selection activeCell="C49" sqref="C49"/>
    </sheetView>
  </sheetViews>
  <sheetFormatPr baseColWidth="10" defaultColWidth="8" defaultRowHeight="12.75" x14ac:dyDescent="0.25"/>
  <cols>
    <col min="1" max="1" width="87" style="44" customWidth="1"/>
    <col min="2" max="2" width="6.7109375" style="96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97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43770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59048.6</v>
      </c>
    </row>
    <row r="13" spans="1:6" x14ac:dyDescent="0.25">
      <c r="A13" s="22" t="s">
        <v>5</v>
      </c>
      <c r="C13" s="49">
        <v>391.7</v>
      </c>
      <c r="F13" s="51"/>
    </row>
    <row r="14" spans="1:6" x14ac:dyDescent="0.25">
      <c r="A14" s="22" t="s">
        <v>6</v>
      </c>
      <c r="C14" s="49">
        <v>1035.0999999999999</v>
      </c>
    </row>
    <row r="15" spans="1:6" ht="13.5" customHeight="1" x14ac:dyDescent="0.25">
      <c r="A15" s="22" t="s">
        <v>7</v>
      </c>
      <c r="C15" s="52">
        <v>687.5</v>
      </c>
    </row>
    <row r="16" spans="1:6" ht="13.5" customHeight="1" x14ac:dyDescent="0.25">
      <c r="A16" s="53"/>
      <c r="C16" s="54">
        <f>SUM(C12:C15)</f>
        <v>61162.899999999994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9568.7999999999993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9568.7999999999993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51594.099999999991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-3282.9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54876.999999999993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5739.8</v>
      </c>
    </row>
    <row r="33" spans="1:3" x14ac:dyDescent="0.25">
      <c r="A33" s="22" t="s">
        <v>16</v>
      </c>
      <c r="C33" s="49">
        <v>13.4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2772.5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1726.4</v>
      </c>
    </row>
    <row r="39" spans="1:3" x14ac:dyDescent="0.25">
      <c r="A39" s="22" t="s">
        <v>20</v>
      </c>
      <c r="C39" s="49">
        <v>329.6</v>
      </c>
    </row>
    <row r="40" spans="1:3" x14ac:dyDescent="0.25">
      <c r="A40" s="22" t="s">
        <v>21</v>
      </c>
      <c r="C40" s="49">
        <v>12270.4</v>
      </c>
    </row>
    <row r="41" spans="1:3" ht="15" x14ac:dyDescent="0.25">
      <c r="A41" s="22" t="s">
        <v>22</v>
      </c>
      <c r="C41" s="52">
        <v>805.4</v>
      </c>
    </row>
    <row r="42" spans="1:3" x14ac:dyDescent="0.25">
      <c r="A42" s="22"/>
      <c r="C42" s="49">
        <f>SUM(C38:C41)</f>
        <v>15131.8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48270.899999999994</v>
      </c>
    </row>
    <row r="45" spans="1:3" s="22" customFormat="1" x14ac:dyDescent="0.25">
      <c r="B45" s="96"/>
      <c r="C45" s="49"/>
    </row>
    <row r="46" spans="1:3" s="22" customFormat="1" x14ac:dyDescent="0.25">
      <c r="A46" s="22" t="s">
        <v>24</v>
      </c>
      <c r="B46" s="96"/>
      <c r="C46" s="49"/>
    </row>
    <row r="47" spans="1:3" s="22" customFormat="1" ht="15" x14ac:dyDescent="0.25">
      <c r="A47" s="22" t="s">
        <v>25</v>
      </c>
      <c r="B47" s="96"/>
      <c r="C47" s="52">
        <v>0</v>
      </c>
    </row>
    <row r="48" spans="1:3" s="22" customFormat="1" x14ac:dyDescent="0.25">
      <c r="A48" s="62"/>
      <c r="B48" s="96"/>
      <c r="C48" s="49"/>
    </row>
    <row r="49" spans="1:3" s="22" customFormat="1" ht="15" x14ac:dyDescent="0.25">
      <c r="A49" s="22" t="s">
        <v>26</v>
      </c>
      <c r="B49" s="10"/>
      <c r="C49" s="63">
        <f>+C44+C47</f>
        <v>48270.899999999994</v>
      </c>
    </row>
    <row r="50" spans="1:3" s="22" customFormat="1" x14ac:dyDescent="0.25">
      <c r="B50" s="96"/>
      <c r="C50" s="49"/>
    </row>
    <row r="51" spans="1:3" x14ac:dyDescent="0.25">
      <c r="C51" s="82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96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8E5B-9F43-4304-8901-30FF0643ACF7}">
  <dimension ref="A1:I45"/>
  <sheetViews>
    <sheetView topLeftCell="A22" workbookViewId="0">
      <selection activeCell="A34" sqref="A34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98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99</v>
      </c>
      <c r="C10" s="33" t="s">
        <v>96</v>
      </c>
      <c r="D10" s="33" t="s">
        <v>29</v>
      </c>
      <c r="F10" s="65" t="s">
        <v>30</v>
      </c>
      <c r="G10" s="33" t="s">
        <v>99</v>
      </c>
      <c r="H10" s="33" t="s">
        <v>96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352717.7</v>
      </c>
      <c r="C12" s="54">
        <v>313918.5</v>
      </c>
      <c r="D12" s="54">
        <f>+B12-C12</f>
        <v>38799.200000000012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395721.9</v>
      </c>
      <c r="C14" s="68">
        <f>SUM(C16:C19)</f>
        <v>383890.5</v>
      </c>
      <c r="D14" s="68">
        <f>+B14-C14</f>
        <v>11831.400000000023</v>
      </c>
      <c r="F14" s="22" t="s">
        <v>34</v>
      </c>
      <c r="G14" s="54">
        <v>1496790.4</v>
      </c>
      <c r="H14" s="54">
        <v>1465235.6</v>
      </c>
      <c r="I14" s="85">
        <f>+G14-H14</f>
        <v>31554.799999999814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152311</v>
      </c>
      <c r="C16" s="49">
        <v>148416.6</v>
      </c>
      <c r="D16" s="49">
        <f t="shared" ref="D16:D19" si="0">+B16-C16</f>
        <v>3894.3999999999942</v>
      </c>
      <c r="E16" s="64"/>
      <c r="F16" s="22" t="s">
        <v>36</v>
      </c>
      <c r="G16" s="49">
        <v>26192.9</v>
      </c>
      <c r="H16" s="49">
        <v>26522.9</v>
      </c>
      <c r="I16" s="85">
        <f>+G16-H16</f>
        <v>-330</v>
      </c>
    </row>
    <row r="17" spans="1:9" x14ac:dyDescent="0.25">
      <c r="A17" s="22" t="s">
        <v>37</v>
      </c>
      <c r="B17" s="49">
        <v>243410.9</v>
      </c>
      <c r="C17" s="49">
        <v>235473.9</v>
      </c>
      <c r="D17" s="49">
        <f t="shared" si="0"/>
        <v>7937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1483</v>
      </c>
      <c r="C18" s="49">
        <v>1483</v>
      </c>
      <c r="D18" s="49">
        <f t="shared" si="0"/>
        <v>0</v>
      </c>
      <c r="E18" s="64"/>
      <c r="F18" s="22" t="s">
        <v>39</v>
      </c>
      <c r="G18" s="67">
        <v>2866.1</v>
      </c>
      <c r="H18" s="67">
        <v>2690.8</v>
      </c>
      <c r="I18" s="85">
        <f>+G18-H18</f>
        <v>175.29999999999973</v>
      </c>
    </row>
    <row r="19" spans="1:9" ht="15" x14ac:dyDescent="0.25">
      <c r="A19" s="22" t="s">
        <v>40</v>
      </c>
      <c r="B19" s="52">
        <v>-1483</v>
      </c>
      <c r="C19" s="52">
        <v>-1483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5013781.4000000004</v>
      </c>
      <c r="C21" s="49">
        <f>SUM(C23:C25)</f>
        <v>5027481.5</v>
      </c>
      <c r="D21" s="49">
        <f>+B21-C21</f>
        <v>-13700.099999999627</v>
      </c>
      <c r="F21" s="72" t="s">
        <v>42</v>
      </c>
      <c r="G21" s="67">
        <v>1411</v>
      </c>
      <c r="H21" s="67">
        <v>1411</v>
      </c>
      <c r="I21" s="85">
        <f>+G21-H21</f>
        <v>0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5909300</v>
      </c>
      <c r="C23" s="49">
        <v>5926420.7000000002</v>
      </c>
      <c r="D23" s="49">
        <f>+B23-C23</f>
        <v>-17120.700000000186</v>
      </c>
      <c r="F23" s="22" t="s">
        <v>44</v>
      </c>
      <c r="G23" s="49">
        <v>641218</v>
      </c>
      <c r="H23" s="49">
        <v>684069.4</v>
      </c>
      <c r="I23" s="85">
        <f>+G23-H23</f>
        <v>-42851.400000000023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-895518.6</v>
      </c>
      <c r="C25" s="49">
        <v>-898939.2</v>
      </c>
      <c r="D25" s="49">
        <f>+B25-C25</f>
        <v>3420.5999999999767</v>
      </c>
      <c r="F25" s="22" t="s">
        <v>46</v>
      </c>
      <c r="G25" s="36">
        <v>470</v>
      </c>
      <c r="H25" s="36">
        <v>468.5</v>
      </c>
      <c r="I25" s="87">
        <f>+G25-H25</f>
        <v>1.5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73395.100000000006</v>
      </c>
      <c r="C27" s="74">
        <v>73109.3</v>
      </c>
      <c r="D27" s="49">
        <f>+B27-C27</f>
        <v>285.80000000000291</v>
      </c>
      <c r="E27" s="64"/>
      <c r="F27" s="22" t="s">
        <v>48</v>
      </c>
      <c r="G27" s="36">
        <f>SUM(G14:G26)</f>
        <v>2168948.4</v>
      </c>
      <c r="H27" s="36">
        <f>SUM(H14:H26)</f>
        <v>2180398.2000000002</v>
      </c>
      <c r="I27" s="52">
        <f>+G27-H27</f>
        <v>-11449.800000000279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30919.5</v>
      </c>
      <c r="C30" s="74">
        <v>31024.400000000001</v>
      </c>
      <c r="D30" s="49">
        <f>+B30-C30</f>
        <v>-104.90000000000146</v>
      </c>
      <c r="E30" s="64"/>
      <c r="F30" s="22" t="s">
        <v>51</v>
      </c>
      <c r="G30" s="67">
        <v>1758031.9</v>
      </c>
      <c r="H30" s="67">
        <v>1758031</v>
      </c>
      <c r="I30" s="85">
        <f t="shared" ref="I30:I35" si="1">+G30-H30</f>
        <v>0.89999999990686774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6636.3</v>
      </c>
      <c r="H33" s="67">
        <v>6636.3</v>
      </c>
      <c r="I33" s="85">
        <f t="shared" si="1"/>
        <v>0</v>
      </c>
    </row>
    <row r="34" spans="1:9" x14ac:dyDescent="0.25">
      <c r="A34" s="22" t="s">
        <v>56</v>
      </c>
      <c r="B34" s="74">
        <v>6447.6</v>
      </c>
      <c r="C34" s="74">
        <v>6671.4</v>
      </c>
      <c r="D34" s="49">
        <f>+B34-C34</f>
        <v>-223.79999999999927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351947.9</v>
      </c>
      <c r="H35" s="36">
        <v>303677</v>
      </c>
      <c r="I35" s="85">
        <f t="shared" si="1"/>
        <v>48270.900000000023</v>
      </c>
    </row>
    <row r="36" spans="1:9" ht="15" x14ac:dyDescent="0.25">
      <c r="A36" s="22" t="s">
        <v>59</v>
      </c>
      <c r="B36" s="77">
        <v>646.5</v>
      </c>
      <c r="C36" s="77">
        <v>712.1</v>
      </c>
      <c r="D36" s="77">
        <f>+B36-C36</f>
        <v>-65.600000000000023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3704681.3</v>
      </c>
      <c r="H38" s="36">
        <f>SUM(H30:H37)</f>
        <v>3656409.5</v>
      </c>
      <c r="I38" s="36">
        <f>+G38-H38</f>
        <v>48271.799999999814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5873629.7000000011</v>
      </c>
      <c r="C40" s="63">
        <f>+C36+C34+C32+C30+C27+C21+C14+C12</f>
        <v>5836807.7000000002</v>
      </c>
      <c r="D40" s="63">
        <f>+B40-C40</f>
        <v>36822.000000000931</v>
      </c>
      <c r="E40" s="64"/>
      <c r="F40" s="22" t="s">
        <v>62</v>
      </c>
      <c r="G40" s="63">
        <f>+G27+G38</f>
        <v>5873629.6999999993</v>
      </c>
      <c r="H40" s="63">
        <f>+H27+H38</f>
        <v>5836807.7000000002</v>
      </c>
      <c r="I40" s="63">
        <f>+G40-H40</f>
        <v>36821.999999999069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3"/>
  <sheetViews>
    <sheetView topLeftCell="A34" workbookViewId="0">
      <selection activeCell="A49" sqref="A48:A49"/>
    </sheetView>
  </sheetViews>
  <sheetFormatPr baseColWidth="10" defaultColWidth="8" defaultRowHeight="12.75" x14ac:dyDescent="0.2"/>
  <cols>
    <col min="1" max="1" width="87" style="4" customWidth="1"/>
    <col min="2" max="2" width="6.7109375" style="12" customWidth="1"/>
    <col min="3" max="3" width="25.28515625" style="4" bestFit="1" customWidth="1"/>
    <col min="4" max="4" width="18.7109375" style="4" customWidth="1"/>
    <col min="5" max="5" width="12.140625" style="4" bestFit="1" customWidth="1"/>
    <col min="6" max="16384" width="8" style="4"/>
  </cols>
  <sheetData>
    <row r="1" spans="1:5" s="3" customFormat="1" ht="15.75" x14ac:dyDescent="0.2">
      <c r="A1" s="1" t="s">
        <v>0</v>
      </c>
      <c r="B1" s="2"/>
      <c r="C1" s="2"/>
    </row>
    <row r="2" spans="1:5" s="3" customFormat="1" ht="15.75" x14ac:dyDescent="0.2">
      <c r="A2" s="1" t="s">
        <v>1</v>
      </c>
      <c r="B2" s="2"/>
      <c r="C2" s="2"/>
    </row>
    <row r="3" spans="1:5" x14ac:dyDescent="0.2">
      <c r="A3" s="1"/>
      <c r="B3" s="1"/>
      <c r="C3" s="1"/>
    </row>
    <row r="4" spans="1:5" s="6" customFormat="1" ht="14.25" x14ac:dyDescent="0.2">
      <c r="A4" s="1" t="s">
        <v>2</v>
      </c>
      <c r="B4" s="5"/>
      <c r="C4" s="5"/>
    </row>
    <row r="5" spans="1:5" s="6" customFormat="1" ht="14.25" x14ac:dyDescent="0.2">
      <c r="A5" s="1" t="s">
        <v>100</v>
      </c>
      <c r="B5" s="5"/>
      <c r="C5" s="5"/>
    </row>
    <row r="6" spans="1:5" s="5" customFormat="1" ht="14.25" x14ac:dyDescent="0.2">
      <c r="A6" s="7" t="s">
        <v>63</v>
      </c>
      <c r="B6" s="8"/>
      <c r="C6" s="8"/>
    </row>
    <row r="7" spans="1:5" s="1" customFormat="1" x14ac:dyDescent="0.2">
      <c r="B7" s="9"/>
    </row>
    <row r="8" spans="1:5" s="1" customFormat="1" x14ac:dyDescent="0.2">
      <c r="B8" s="9"/>
    </row>
    <row r="9" spans="1:5" x14ac:dyDescent="0.2">
      <c r="B9" s="10"/>
      <c r="C9" s="11">
        <v>43770</v>
      </c>
    </row>
    <row r="11" spans="1:5" x14ac:dyDescent="0.2">
      <c r="A11" s="4" t="s">
        <v>3</v>
      </c>
    </row>
    <row r="12" spans="1:5" x14ac:dyDescent="0.2">
      <c r="A12" s="13" t="s">
        <v>4</v>
      </c>
      <c r="C12" s="14">
        <f>+'ER Enero'!C12+'ER Febrero'!C12+'ER Marzo'!C12+'ER Abril'!C12+'ER Mayo'!C12+'ER Junio'!C12+'ER Julio'!C12+'ER Agosto'!C12+'ER Sept'!C12+'ER Oct '!C12+'ER Nov'!C12</f>
        <v>637596.1</v>
      </c>
      <c r="D12" s="14"/>
      <c r="E12" s="38"/>
    </row>
    <row r="13" spans="1:5" x14ac:dyDescent="0.2">
      <c r="A13" s="13" t="s">
        <v>5</v>
      </c>
      <c r="C13" s="14">
        <f>+'ER Enero'!C13+'ER Febrero'!C13+'ER Marzo'!C13+'ER Abril'!C13+'ER Mayo'!C13+'ER Junio'!C13+'ER Julio'!C13+'ER Agosto'!C13+'ER Sept'!C13+'ER Oct '!C13+'ER Nov'!C13</f>
        <v>3675.4999999999995</v>
      </c>
      <c r="D13" s="14"/>
      <c r="E13" s="38"/>
    </row>
    <row r="14" spans="1:5" x14ac:dyDescent="0.2">
      <c r="A14" s="13" t="s">
        <v>6</v>
      </c>
      <c r="C14" s="14">
        <f>+'ER Enero'!C14+'ER Febrero'!C14+'ER Marzo'!C14+'ER Abril'!C14+'ER Mayo'!C14+'ER Junio'!C14+'ER Julio'!C14+'ER Agosto'!C14+'ER Sept'!C14+'ER Oct '!C14+'ER Nov'!C14</f>
        <v>12644.500000000002</v>
      </c>
      <c r="D14" s="14"/>
      <c r="E14" s="38"/>
    </row>
    <row r="15" spans="1:5" ht="13.5" customHeight="1" x14ac:dyDescent="0.35">
      <c r="A15" s="13" t="s">
        <v>7</v>
      </c>
      <c r="C15" s="15">
        <f>+'ER Enero'!C15+'ER Febrero'!C15+'ER Marzo'!C15+'ER Abril'!C15+'ER Mayo'!C15+'ER Junio'!C15+'ER Julio'!C15+'ER Agosto'!C15+'ER Sept'!C15+'ER Oct '!C15+'ER Nov'!C15</f>
        <v>6670.2000000000007</v>
      </c>
      <c r="D15" s="15"/>
      <c r="E15" s="38"/>
    </row>
    <row r="16" spans="1:5" ht="13.5" customHeight="1" x14ac:dyDescent="0.2">
      <c r="A16" s="16"/>
      <c r="C16" s="17">
        <f>SUM(C12:C15)</f>
        <v>660586.29999999993</v>
      </c>
      <c r="D16" s="17"/>
      <c r="E16" s="38"/>
    </row>
    <row r="17" spans="1:5" x14ac:dyDescent="0.2">
      <c r="A17" s="18"/>
      <c r="C17" s="14"/>
      <c r="D17" s="14"/>
      <c r="E17" s="38"/>
    </row>
    <row r="18" spans="1:5" x14ac:dyDescent="0.2">
      <c r="A18" s="19" t="s">
        <v>8</v>
      </c>
      <c r="D18" s="37"/>
      <c r="E18" s="38"/>
    </row>
    <row r="19" spans="1:5" x14ac:dyDescent="0.2">
      <c r="A19" s="13" t="s">
        <v>9</v>
      </c>
      <c r="C19" s="14">
        <f>+'ER Enero'!C19+'ER Febrero'!C19+'ER Marzo'!C19+'ER Abril'!C19+'ER Mayo'!C19+'ER Junio'!C19+'ER Julio'!C19+'ER Agosto'!C19+'ER Sept'!C19+'ER Oct '!C19+'ER Nov'!C19</f>
        <v>104330.99999999999</v>
      </c>
      <c r="D19" s="14"/>
      <c r="E19" s="38"/>
    </row>
    <row r="20" spans="1:5" ht="15" x14ac:dyDescent="0.35">
      <c r="A20" s="13" t="s">
        <v>10</v>
      </c>
      <c r="C20" s="15">
        <f>+'ER Enero'!C20</f>
        <v>0</v>
      </c>
      <c r="D20" s="15"/>
      <c r="E20" s="38"/>
    </row>
    <row r="21" spans="1:5" x14ac:dyDescent="0.2">
      <c r="A21" s="13"/>
      <c r="C21" s="14">
        <f>+C19+C20</f>
        <v>104330.99999999999</v>
      </c>
      <c r="D21" s="14"/>
      <c r="E21" s="38"/>
    </row>
    <row r="22" spans="1:5" x14ac:dyDescent="0.2">
      <c r="A22" s="20"/>
      <c r="C22" s="14"/>
      <c r="D22" s="14"/>
      <c r="E22" s="38"/>
    </row>
    <row r="23" spans="1:5" x14ac:dyDescent="0.2">
      <c r="A23" s="21" t="s">
        <v>11</v>
      </c>
      <c r="C23" s="14">
        <f>+C16-C21</f>
        <v>556255.29999999993</v>
      </c>
      <c r="D23" s="14"/>
      <c r="E23" s="38"/>
    </row>
    <row r="24" spans="1:5" x14ac:dyDescent="0.2">
      <c r="A24" s="20"/>
      <c r="C24" s="14"/>
      <c r="D24" s="14"/>
      <c r="E24" s="38"/>
    </row>
    <row r="25" spans="1:5" x14ac:dyDescent="0.2">
      <c r="A25" s="22" t="s">
        <v>12</v>
      </c>
      <c r="C25" s="14"/>
      <c r="D25" s="14"/>
      <c r="E25" s="38"/>
    </row>
    <row r="26" spans="1:5" ht="15" x14ac:dyDescent="0.35">
      <c r="A26" s="13" t="s">
        <v>13</v>
      </c>
      <c r="C26" s="15">
        <f>+'ER Enero'!C26+'ER Febrero'!C26+'ER Marzo'!C26+'ER Abril'!C26+'ER Mayo'!C26+'ER Junio'!C26+'ER Julio'!C26+'ER Agosto'!C26+'ER Sept'!C26+'ER Oct '!C26+'ER Nov'!C26</f>
        <v>198616.90000000002</v>
      </c>
      <c r="D26" s="15"/>
      <c r="E26" s="38"/>
    </row>
    <row r="27" spans="1:5" x14ac:dyDescent="0.2">
      <c r="A27" s="19"/>
      <c r="C27" s="14"/>
      <c r="D27" s="14"/>
      <c r="E27" s="38"/>
    </row>
    <row r="28" spans="1:5" x14ac:dyDescent="0.2">
      <c r="A28" s="21" t="s">
        <v>14</v>
      </c>
      <c r="C28" s="14">
        <f>+C23-C26</f>
        <v>357638.39999999991</v>
      </c>
      <c r="D28" s="14"/>
      <c r="E28" s="38"/>
    </row>
    <row r="29" spans="1:5" x14ac:dyDescent="0.2">
      <c r="A29" s="19"/>
      <c r="C29" s="14"/>
      <c r="D29" s="14"/>
      <c r="E29" s="38"/>
    </row>
    <row r="30" spans="1:5" x14ac:dyDescent="0.2">
      <c r="D30" s="37"/>
      <c r="E30" s="38"/>
    </row>
    <row r="31" spans="1:5" x14ac:dyDescent="0.2">
      <c r="A31" s="19"/>
      <c r="C31" s="14"/>
      <c r="D31" s="14"/>
      <c r="E31" s="38"/>
    </row>
    <row r="32" spans="1:5" x14ac:dyDescent="0.2">
      <c r="A32" s="19" t="s">
        <v>15</v>
      </c>
      <c r="C32" s="14">
        <f>+'ER Enero'!C32+'ER Febrero'!C32+'ER Marzo'!C32+'ER Abril'!C32+'ER Mayo'!C32+'ER Junio'!C32+'ER Julio'!C32+'ER Agosto'!C32+'ER Sept'!C32+'ER Oct '!C32+'ER Nov'!C32</f>
        <v>73967.8</v>
      </c>
      <c r="D32" s="14"/>
      <c r="E32" s="38"/>
    </row>
    <row r="33" spans="1:5" x14ac:dyDescent="0.2">
      <c r="A33" s="19" t="s">
        <v>16</v>
      </c>
      <c r="C33" s="14">
        <f>+'ER Enero'!C33+'ER Febrero'!C33+'ER Marzo'!C33+'ER Abril'!C33+'ER Mayo'!C33+'ER Junio'!C33+'ER Julio'!C33+'ER Agosto'!C33+'ER Sept'!C33+'ER Oct '!C33+'ER Nov'!C33</f>
        <v>93.7</v>
      </c>
      <c r="D33" s="14"/>
      <c r="E33" s="38"/>
    </row>
    <row r="34" spans="1:5" x14ac:dyDescent="0.2">
      <c r="A34" s="19"/>
      <c r="C34" s="14">
        <v>0</v>
      </c>
      <c r="D34" s="14"/>
      <c r="E34" s="38"/>
    </row>
    <row r="35" spans="1:5" x14ac:dyDescent="0.2">
      <c r="A35" s="19" t="s">
        <v>17</v>
      </c>
      <c r="C35" s="14">
        <f>+'ER Enero'!C35+'ER Febrero'!C35+'ER Marzo'!C35+'ER Abril'!C35+'ER Mayo'!C35+'ER Junio'!C35+'ER Julio'!C35+'ER Agosto'!C35+'ER Sept'!C35+'ER Oct '!C35+'ER Nov'!C35</f>
        <v>40487</v>
      </c>
      <c r="D35" s="14"/>
      <c r="E35" s="38"/>
    </row>
    <row r="36" spans="1:5" x14ac:dyDescent="0.2">
      <c r="A36" s="13"/>
      <c r="C36" s="14"/>
      <c r="D36" s="14"/>
      <c r="E36" s="38"/>
    </row>
    <row r="37" spans="1:5" x14ac:dyDescent="0.2">
      <c r="A37" s="19" t="s">
        <v>18</v>
      </c>
      <c r="D37" s="37"/>
      <c r="E37" s="38"/>
    </row>
    <row r="38" spans="1:5" x14ac:dyDescent="0.2">
      <c r="A38" s="13" t="s">
        <v>19</v>
      </c>
      <c r="C38" s="14">
        <f>+'ER Enero'!C38+'ER Febrero'!C38+'ER Marzo'!C38+'ER Abril'!C38+'ER Mayo'!C38+'ER Junio'!C38+'ER Julio'!C38+'ER Agosto'!C38+'ER Sept'!C38+'ER Oct '!C38+'ER Nov'!C38</f>
        <v>17397.600000000002</v>
      </c>
      <c r="D38" s="14"/>
      <c r="E38" s="38"/>
    </row>
    <row r="39" spans="1:5" x14ac:dyDescent="0.2">
      <c r="A39" s="13" t="s">
        <v>20</v>
      </c>
      <c r="C39" s="14">
        <f>+'ER Enero'!C39+'ER Febrero'!C39+'ER Marzo'!C39+'ER Abril'!C39+'ER Mayo'!C39+'ER Junio'!C39+'ER Julio'!C39+'ER Agosto'!C39+'ER Sept'!C39+'ER Oct '!C39+'ER Nov'!C39</f>
        <v>3524.2</v>
      </c>
      <c r="D39" s="14"/>
      <c r="E39" s="38"/>
    </row>
    <row r="40" spans="1:5" x14ac:dyDescent="0.2">
      <c r="A40" s="13" t="s">
        <v>21</v>
      </c>
      <c r="C40" s="14">
        <f>+'ER Enero'!C40+'ER Febrero'!C40+'ER Marzo'!C40+'ER Abril'!C40+'ER Mayo'!C40+'ER Junio'!C40+'ER Julio'!C40+'ER Agosto'!C40+'ER Sept'!C40+'ER Oct '!C40+'ER Nov'!C40</f>
        <v>82723.600000000006</v>
      </c>
      <c r="D40" s="14"/>
      <c r="E40" s="38"/>
    </row>
    <row r="41" spans="1:5" ht="15" x14ac:dyDescent="0.35">
      <c r="A41" s="13" t="s">
        <v>22</v>
      </c>
      <c r="C41" s="15">
        <f>+'ER Enero'!C41+'ER Febrero'!C41+'ER Marzo'!C41+'ER Abril'!C41+'ER Mayo'!C41+'ER Junio'!C41+'ER Julio'!C41+'ER Agosto'!C41+'ER Sept'!C41+'ER Oct '!C41+'ER Nov'!C41</f>
        <v>16593.599999999999</v>
      </c>
      <c r="D41" s="15"/>
      <c r="E41" s="38"/>
    </row>
    <row r="42" spans="1:5" x14ac:dyDescent="0.2">
      <c r="A42" s="13"/>
      <c r="C42" s="14">
        <f>SUM(C38:C41)</f>
        <v>120239</v>
      </c>
      <c r="D42" s="14"/>
      <c r="E42" s="38"/>
    </row>
    <row r="43" spans="1:5" x14ac:dyDescent="0.2">
      <c r="A43" s="19"/>
      <c r="C43" s="14"/>
      <c r="D43" s="14"/>
      <c r="E43" s="38"/>
    </row>
    <row r="44" spans="1:5" x14ac:dyDescent="0.2">
      <c r="A44" s="19" t="s">
        <v>23</v>
      </c>
      <c r="C44" s="14">
        <f>+C28+C32+C33+C35-C42</f>
        <v>351947.89999999991</v>
      </c>
      <c r="D44" s="14"/>
      <c r="E44" s="38"/>
    </row>
    <row r="45" spans="1:5" s="13" customFormat="1" x14ac:dyDescent="0.2">
      <c r="A45" s="19"/>
      <c r="B45" s="12"/>
      <c r="C45" s="14"/>
      <c r="D45" s="14"/>
      <c r="E45" s="38"/>
    </row>
    <row r="46" spans="1:5" s="13" customFormat="1" x14ac:dyDescent="0.2">
      <c r="A46" s="19" t="s">
        <v>24</v>
      </c>
      <c r="B46" s="12"/>
      <c r="C46" s="14"/>
      <c r="D46" s="14"/>
      <c r="E46" s="38"/>
    </row>
    <row r="47" spans="1:5" s="13" customFormat="1" ht="15" x14ac:dyDescent="0.35">
      <c r="A47" s="13" t="s">
        <v>25</v>
      </c>
      <c r="B47" s="12"/>
      <c r="C47" s="15">
        <v>0</v>
      </c>
      <c r="D47" s="15"/>
      <c r="E47" s="38"/>
    </row>
    <row r="48" spans="1:5" s="13" customFormat="1" x14ac:dyDescent="0.2">
      <c r="A48" s="19"/>
      <c r="B48" s="12"/>
      <c r="C48" s="14"/>
      <c r="D48" s="14"/>
      <c r="E48" s="38"/>
    </row>
    <row r="49" spans="1:5" s="13" customFormat="1" ht="15" x14ac:dyDescent="0.35">
      <c r="A49" s="19" t="s">
        <v>26</v>
      </c>
      <c r="B49" s="9"/>
      <c r="C49" s="32">
        <f>+C44+C47</f>
        <v>351947.89999999991</v>
      </c>
      <c r="D49" s="32"/>
      <c r="E49" s="38"/>
    </row>
    <row r="50" spans="1:5" s="13" customFormat="1" x14ac:dyDescent="0.2">
      <c r="A50" s="19"/>
      <c r="B50" s="12"/>
      <c r="C50" s="14"/>
    </row>
    <row r="51" spans="1:5" x14ac:dyDescent="0.2">
      <c r="C51" s="14"/>
    </row>
    <row r="52" spans="1:5" x14ac:dyDescent="0.2">
      <c r="C52" s="39"/>
    </row>
    <row r="53" spans="1:5" x14ac:dyDescent="0.2">
      <c r="C53" s="4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930A-F0E1-4E3A-B5F5-2286385270A9}">
  <dimension ref="A1:F144"/>
  <sheetViews>
    <sheetView workbookViewId="0">
      <selection activeCell="C49" sqref="C49"/>
    </sheetView>
  </sheetViews>
  <sheetFormatPr baseColWidth="10" defaultColWidth="8" defaultRowHeight="12.75" x14ac:dyDescent="0.25"/>
  <cols>
    <col min="1" max="1" width="87" style="44" customWidth="1"/>
    <col min="2" max="2" width="6.7109375" style="57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70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43497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57349.2</v>
      </c>
    </row>
    <row r="13" spans="1:6" x14ac:dyDescent="0.25">
      <c r="A13" s="22" t="s">
        <v>5</v>
      </c>
      <c r="C13" s="49">
        <v>239.7</v>
      </c>
      <c r="F13" s="51"/>
    </row>
    <row r="14" spans="1:6" x14ac:dyDescent="0.25">
      <c r="A14" s="22" t="s">
        <v>6</v>
      </c>
      <c r="C14" s="49">
        <v>976.4</v>
      </c>
    </row>
    <row r="15" spans="1:6" ht="13.5" customHeight="1" x14ac:dyDescent="0.25">
      <c r="A15" s="22" t="s">
        <v>7</v>
      </c>
      <c r="C15" s="52">
        <v>752.9</v>
      </c>
    </row>
    <row r="16" spans="1:6" ht="13.5" customHeight="1" x14ac:dyDescent="0.25">
      <c r="A16" s="53"/>
      <c r="C16" s="54">
        <f>SUM(C12:C15)</f>
        <v>59318.2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8673.5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8673.5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50644.7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20079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30565.699999999997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6429.4</v>
      </c>
    </row>
    <row r="33" spans="1:3" x14ac:dyDescent="0.25">
      <c r="A33" s="22" t="s">
        <v>16</v>
      </c>
      <c r="C33" s="49">
        <v>-73.099999999999994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3230.2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1390.4</v>
      </c>
    </row>
    <row r="39" spans="1:3" x14ac:dyDescent="0.25">
      <c r="A39" s="22" t="s">
        <v>20</v>
      </c>
      <c r="C39" s="49">
        <v>311.2</v>
      </c>
    </row>
    <row r="40" spans="1:3" x14ac:dyDescent="0.25">
      <c r="A40" s="22" t="s">
        <v>21</v>
      </c>
      <c r="C40" s="49">
        <v>4299</v>
      </c>
    </row>
    <row r="41" spans="1:3" ht="15" x14ac:dyDescent="0.25">
      <c r="A41" s="22" t="s">
        <v>22</v>
      </c>
      <c r="C41" s="52">
        <v>1718.6</v>
      </c>
    </row>
    <row r="42" spans="1:3" x14ac:dyDescent="0.25">
      <c r="A42" s="22"/>
      <c r="C42" s="49">
        <f>SUM(C38:C41)</f>
        <v>7719.2000000000007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32432.999999999996</v>
      </c>
    </row>
    <row r="45" spans="1:3" s="22" customFormat="1" x14ac:dyDescent="0.25">
      <c r="B45" s="57"/>
      <c r="C45" s="49"/>
    </row>
    <row r="46" spans="1:3" s="22" customFormat="1" x14ac:dyDescent="0.25">
      <c r="A46" s="22" t="s">
        <v>24</v>
      </c>
      <c r="B46" s="57"/>
      <c r="C46" s="49"/>
    </row>
    <row r="47" spans="1:3" s="22" customFormat="1" ht="15" x14ac:dyDescent="0.25">
      <c r="A47" s="22" t="s">
        <v>25</v>
      </c>
      <c r="B47" s="57"/>
      <c r="C47" s="52">
        <v>0</v>
      </c>
    </row>
    <row r="48" spans="1:3" s="22" customFormat="1" x14ac:dyDescent="0.25">
      <c r="A48" s="62"/>
      <c r="B48" s="57"/>
      <c r="C48" s="49"/>
    </row>
    <row r="49" spans="1:3" s="22" customFormat="1" ht="15" x14ac:dyDescent="0.25">
      <c r="A49" s="22" t="s">
        <v>26</v>
      </c>
      <c r="B49" s="10"/>
      <c r="C49" s="63">
        <f>+C44+C47</f>
        <v>32432.999999999996</v>
      </c>
    </row>
    <row r="50" spans="1:3" s="22" customFormat="1" x14ac:dyDescent="0.25">
      <c r="B50" s="57"/>
      <c r="C50" s="49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57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0A5C-3AC4-49C6-9E5E-06432564FDBA}">
  <dimension ref="A1:I43"/>
  <sheetViews>
    <sheetView zoomScale="85" zoomScaleNormal="85" workbookViewId="0">
      <selection activeCell="A30" sqref="A30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71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72</v>
      </c>
      <c r="C10" s="33" t="s">
        <v>69</v>
      </c>
      <c r="D10" s="33" t="s">
        <v>29</v>
      </c>
      <c r="F10" s="65" t="s">
        <v>30</v>
      </c>
      <c r="G10" s="33" t="s">
        <v>72</v>
      </c>
      <c r="H10" s="33" t="s">
        <v>69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230626.1</v>
      </c>
      <c r="C12" s="54">
        <v>475195.8</v>
      </c>
      <c r="D12" s="54">
        <f>+B12-C12</f>
        <v>-244569.69999999998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296934.40000000002</v>
      </c>
      <c r="C14" s="68">
        <f>SUM(C16:C19)</f>
        <v>301296.8</v>
      </c>
      <c r="D14" s="68">
        <f>+B14-C14</f>
        <v>-4362.3999999999651</v>
      </c>
      <c r="F14" s="22" t="s">
        <v>34</v>
      </c>
      <c r="G14" s="54">
        <v>1443553</v>
      </c>
      <c r="H14" s="69">
        <v>1435359.5</v>
      </c>
      <c r="I14" s="54">
        <f>+G14-H14</f>
        <v>8193.5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49"/>
    </row>
    <row r="16" spans="1:9" x14ac:dyDescent="0.25">
      <c r="A16" s="22" t="s">
        <v>35</v>
      </c>
      <c r="B16" s="49">
        <v>52411</v>
      </c>
      <c r="C16" s="49">
        <v>62749.8</v>
      </c>
      <c r="D16" s="49">
        <f t="shared" ref="D16:D19" si="0">+B16-C16</f>
        <v>-10338.800000000003</v>
      </c>
      <c r="E16" s="64"/>
      <c r="F16" s="22" t="s">
        <v>36</v>
      </c>
      <c r="G16" s="49">
        <v>20983.200000000001</v>
      </c>
      <c r="H16" s="49">
        <v>83862.7</v>
      </c>
      <c r="I16" s="49">
        <f>+G16-H16</f>
        <v>-62879.5</v>
      </c>
    </row>
    <row r="17" spans="1:9" x14ac:dyDescent="0.25">
      <c r="A17" s="22" t="s">
        <v>37</v>
      </c>
      <c r="B17" s="49">
        <v>244523.4</v>
      </c>
      <c r="C17" s="49">
        <v>238547</v>
      </c>
      <c r="D17" s="49">
        <f t="shared" si="0"/>
        <v>5976.3999999999942</v>
      </c>
      <c r="E17" s="64"/>
      <c r="G17" s="49"/>
      <c r="H17" s="49"/>
      <c r="I17" s="49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2053.4</v>
      </c>
      <c r="H18" s="67">
        <v>1851.9</v>
      </c>
      <c r="I18" s="49">
        <f>+G18-H18</f>
        <v>201.5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52">
        <f t="shared" si="0"/>
        <v>0</v>
      </c>
      <c r="E19" s="70"/>
      <c r="F19" s="22"/>
      <c r="G19" s="49"/>
      <c r="H19" s="49"/>
      <c r="I19" s="49"/>
    </row>
    <row r="20" spans="1:9" x14ac:dyDescent="0.25">
      <c r="A20" s="22"/>
      <c r="B20" s="68"/>
      <c r="C20" s="68"/>
      <c r="D20" s="71"/>
      <c r="E20" s="64"/>
      <c r="G20" s="49"/>
      <c r="H20" s="49"/>
      <c r="I20" s="49"/>
    </row>
    <row r="21" spans="1:9" ht="27.75" customHeight="1" x14ac:dyDescent="0.25">
      <c r="A21" s="22" t="s">
        <v>41</v>
      </c>
      <c r="B21" s="49">
        <f>+B23+B25</f>
        <v>4816223.3</v>
      </c>
      <c r="C21" s="49">
        <f>SUM(C23:C25)</f>
        <v>4518287</v>
      </c>
      <c r="D21" s="49">
        <f>+B21-C21</f>
        <v>297936.29999999981</v>
      </c>
      <c r="F21" s="72" t="s">
        <v>42</v>
      </c>
      <c r="G21" s="67">
        <v>1459.2</v>
      </c>
      <c r="H21" s="67">
        <v>1504.3</v>
      </c>
      <c r="I21" s="49">
        <f>+G21-H21</f>
        <v>-45.099999999999909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49"/>
    </row>
    <row r="23" spans="1:9" ht="25.5" x14ac:dyDescent="0.25">
      <c r="A23" s="72" t="s">
        <v>43</v>
      </c>
      <c r="B23" s="49">
        <v>5654104.5999999996</v>
      </c>
      <c r="C23" s="49">
        <v>5336810.4000000004</v>
      </c>
      <c r="D23" s="49">
        <f>+B23-C23</f>
        <v>317294.19999999925</v>
      </c>
      <c r="F23" s="22" t="s">
        <v>44</v>
      </c>
      <c r="G23" s="49">
        <v>595532.1</v>
      </c>
      <c r="H23" s="49">
        <v>555917.30000000005</v>
      </c>
      <c r="I23" s="49">
        <f>+G23-H23</f>
        <v>39614.79999999993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49"/>
    </row>
    <row r="25" spans="1:9" ht="15" x14ac:dyDescent="0.25">
      <c r="A25" s="22" t="s">
        <v>45</v>
      </c>
      <c r="B25" s="49">
        <v>-837881.3</v>
      </c>
      <c r="C25" s="49">
        <v>-818523.4</v>
      </c>
      <c r="D25" s="49">
        <f>+B25-C25</f>
        <v>-19357.900000000023</v>
      </c>
      <c r="F25" s="22" t="s">
        <v>46</v>
      </c>
      <c r="G25" s="36">
        <v>504.5</v>
      </c>
      <c r="H25" s="36">
        <v>499.3</v>
      </c>
      <c r="I25" s="52">
        <f>+G25-H25</f>
        <v>5.1999999999999886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63764.4</v>
      </c>
      <c r="C27" s="74">
        <v>96249.1</v>
      </c>
      <c r="D27" s="49">
        <f>+B27-C27</f>
        <v>-32484.700000000004</v>
      </c>
      <c r="E27" s="64"/>
      <c r="F27" s="22" t="s">
        <v>48</v>
      </c>
      <c r="G27" s="36">
        <f>SUM(G14:G26)</f>
        <v>2064085.4</v>
      </c>
      <c r="H27" s="36">
        <f>SUM(H14:H26)</f>
        <v>2078995</v>
      </c>
      <c r="I27" s="36">
        <f>+G27-H27</f>
        <v>-14909.600000000093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31281.3</v>
      </c>
      <c r="C30" s="74">
        <v>31386.799999999999</v>
      </c>
      <c r="D30" s="49">
        <f>+B30-C30</f>
        <v>-105.5</v>
      </c>
      <c r="E30" s="64"/>
      <c r="F30" s="22" t="s">
        <v>51</v>
      </c>
      <c r="G30" s="67">
        <v>1624608.9</v>
      </c>
      <c r="H30" s="67">
        <v>1624201</v>
      </c>
      <c r="I30" s="67">
        <f t="shared" ref="I30:I35" si="1">+G30-H30</f>
        <v>407.89999999990687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553398.30000000005</v>
      </c>
      <c r="H31" s="67">
        <v>553398.30000000005</v>
      </c>
      <c r="I31" s="67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67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35">
        <f t="shared" si="1"/>
        <v>0</v>
      </c>
    </row>
    <row r="34" spans="1:9" x14ac:dyDescent="0.25">
      <c r="A34" s="22" t="s">
        <v>56</v>
      </c>
      <c r="B34" s="74">
        <v>6013.4</v>
      </c>
      <c r="C34" s="74">
        <v>4430.6000000000004</v>
      </c>
      <c r="D34" s="49">
        <f>+B34-C34</f>
        <v>1582.7999999999993</v>
      </c>
      <c r="E34" s="64"/>
      <c r="F34" s="22" t="s">
        <v>57</v>
      </c>
      <c r="G34" s="67">
        <v>1054273.8999999999</v>
      </c>
      <c r="H34" s="67">
        <v>1054273.8999999999</v>
      </c>
      <c r="I34" s="67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29785.3</v>
      </c>
      <c r="H35" s="36">
        <v>-2647.7</v>
      </c>
      <c r="I35" s="52">
        <f t="shared" si="1"/>
        <v>32433</v>
      </c>
    </row>
    <row r="36" spans="1:9" ht="15" x14ac:dyDescent="0.25">
      <c r="A36" s="22" t="s">
        <v>59</v>
      </c>
      <c r="B36" s="77">
        <v>1236.4000000000001</v>
      </c>
      <c r="C36" s="77">
        <v>1301.9000000000001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3381993.9</v>
      </c>
      <c r="H38" s="36">
        <f>SUM(H30:H37)</f>
        <v>3349152.9999999995</v>
      </c>
      <c r="I38" s="36">
        <f>+G38-H38</f>
        <v>32840.900000000373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5446079.2999999998</v>
      </c>
      <c r="C40" s="63">
        <f>+C36+C34+C32+C30+C27+C21+C14+C12</f>
        <v>5428148</v>
      </c>
      <c r="D40" s="63">
        <f>+B40-C40</f>
        <v>17931.299999999814</v>
      </c>
      <c r="E40" s="64"/>
      <c r="F40" s="22" t="s">
        <v>62</v>
      </c>
      <c r="G40" s="63">
        <f>+G27+G38</f>
        <v>5446079.2999999998</v>
      </c>
      <c r="H40" s="63">
        <f>+H27+H38</f>
        <v>5428148</v>
      </c>
      <c r="I40" s="63">
        <f>+G40-H40</f>
        <v>17931.299999999814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0E7B-43C4-475F-B008-35A558579080}">
  <dimension ref="A1:F144"/>
  <sheetViews>
    <sheetView workbookViewId="0">
      <selection activeCell="A28" sqref="A1:XFD1048576"/>
    </sheetView>
  </sheetViews>
  <sheetFormatPr baseColWidth="10" defaultColWidth="8" defaultRowHeight="12.75" x14ac:dyDescent="0.25"/>
  <cols>
    <col min="1" max="1" width="87" style="44" customWidth="1"/>
    <col min="2" max="2" width="6.7109375" style="57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73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43525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54002.5</v>
      </c>
    </row>
    <row r="13" spans="1:6" x14ac:dyDescent="0.25">
      <c r="A13" s="22" t="s">
        <v>5</v>
      </c>
      <c r="C13" s="49">
        <v>235.1</v>
      </c>
      <c r="F13" s="51"/>
    </row>
    <row r="14" spans="1:6" x14ac:dyDescent="0.25">
      <c r="A14" s="22" t="s">
        <v>6</v>
      </c>
      <c r="C14" s="49">
        <v>1178</v>
      </c>
    </row>
    <row r="15" spans="1:6" ht="13.5" customHeight="1" x14ac:dyDescent="0.25">
      <c r="A15" s="22" t="s">
        <v>7</v>
      </c>
      <c r="C15" s="52">
        <v>521</v>
      </c>
    </row>
    <row r="16" spans="1:6" ht="13.5" customHeight="1" x14ac:dyDescent="0.25">
      <c r="A16" s="53"/>
      <c r="C16" s="54">
        <f>SUM(C12:C15)</f>
        <v>55936.6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9695.2999999999993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9695.2999999999993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46241.3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66169.5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-19928.199999999997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9679.5</v>
      </c>
    </row>
    <row r="33" spans="1:3" x14ac:dyDescent="0.25">
      <c r="A33" s="22" t="s">
        <v>16</v>
      </c>
      <c r="C33" s="49">
        <v>50.5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8797.9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1637.8</v>
      </c>
    </row>
    <row r="39" spans="1:3" x14ac:dyDescent="0.25">
      <c r="A39" s="22" t="s">
        <v>20</v>
      </c>
      <c r="C39" s="49">
        <v>309.3</v>
      </c>
    </row>
    <row r="40" spans="1:3" x14ac:dyDescent="0.25">
      <c r="A40" s="22" t="s">
        <v>21</v>
      </c>
      <c r="C40" s="49">
        <v>6313.7</v>
      </c>
    </row>
    <row r="41" spans="1:3" ht="15" x14ac:dyDescent="0.25">
      <c r="A41" s="22" t="s">
        <v>22</v>
      </c>
      <c r="C41" s="52">
        <v>1730.6</v>
      </c>
    </row>
    <row r="42" spans="1:3" x14ac:dyDescent="0.25">
      <c r="A42" s="22"/>
      <c r="C42" s="49">
        <f>SUM(C38:C41)</f>
        <v>9991.4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-11391.699999999997</v>
      </c>
    </row>
    <row r="45" spans="1:3" s="22" customFormat="1" x14ac:dyDescent="0.25">
      <c r="B45" s="57"/>
      <c r="C45" s="49"/>
    </row>
    <row r="46" spans="1:3" s="22" customFormat="1" x14ac:dyDescent="0.25">
      <c r="A46" s="22" t="s">
        <v>24</v>
      </c>
      <c r="B46" s="57"/>
      <c r="C46" s="49"/>
    </row>
    <row r="47" spans="1:3" s="22" customFormat="1" ht="15" x14ac:dyDescent="0.25">
      <c r="A47" s="22" t="s">
        <v>25</v>
      </c>
      <c r="B47" s="57"/>
      <c r="C47" s="52">
        <v>0</v>
      </c>
    </row>
    <row r="48" spans="1:3" s="22" customFormat="1" x14ac:dyDescent="0.25">
      <c r="A48" s="62"/>
      <c r="B48" s="57"/>
      <c r="C48" s="49"/>
    </row>
    <row r="49" spans="1:3" s="22" customFormat="1" ht="15" x14ac:dyDescent="0.25">
      <c r="A49" s="22" t="s">
        <v>26</v>
      </c>
      <c r="B49" s="10"/>
      <c r="C49" s="63">
        <f>+C44+C47</f>
        <v>-11391.699999999997</v>
      </c>
    </row>
    <row r="50" spans="1:3" s="22" customFormat="1" x14ac:dyDescent="0.25">
      <c r="B50" s="57"/>
      <c r="C50" s="49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57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C337-C228-4A13-9FD2-7841AB368D32}">
  <dimension ref="A1:I45"/>
  <sheetViews>
    <sheetView zoomScale="85" zoomScaleNormal="85" workbookViewId="0"/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74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75</v>
      </c>
      <c r="C10" s="33" t="s">
        <v>72</v>
      </c>
      <c r="D10" s="33" t="s">
        <v>29</v>
      </c>
      <c r="F10" s="65" t="s">
        <v>30</v>
      </c>
      <c r="G10" s="33" t="s">
        <v>75</v>
      </c>
      <c r="H10" s="33" t="s">
        <v>72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142210.70000000001</v>
      </c>
      <c r="C12" s="54">
        <v>230626.1</v>
      </c>
      <c r="D12" s="54">
        <f>+B12-C12</f>
        <v>-88415.4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319405.10000000003</v>
      </c>
      <c r="C14" s="68">
        <f>SUM(C16:C19)</f>
        <v>296934.40000000002</v>
      </c>
      <c r="D14" s="68">
        <f>+B14-C14</f>
        <v>22470.700000000012</v>
      </c>
      <c r="F14" s="22" t="s">
        <v>34</v>
      </c>
      <c r="G14" s="54">
        <v>1453248.2</v>
      </c>
      <c r="H14" s="69">
        <v>1443553</v>
      </c>
      <c r="I14" s="54">
        <f>+G14-H14</f>
        <v>9695.1999999999534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49"/>
    </row>
    <row r="16" spans="1:9" x14ac:dyDescent="0.25">
      <c r="A16" s="22" t="s">
        <v>35</v>
      </c>
      <c r="B16" s="49">
        <v>42092.7</v>
      </c>
      <c r="C16" s="49">
        <v>52411</v>
      </c>
      <c r="D16" s="49">
        <f t="shared" ref="D16:D19" si="0">+B16-C16</f>
        <v>-10318.300000000003</v>
      </c>
      <c r="E16" s="64"/>
      <c r="F16" s="22" t="s">
        <v>36</v>
      </c>
      <c r="G16" s="49">
        <v>19731.2</v>
      </c>
      <c r="H16" s="49">
        <v>20983.200000000001</v>
      </c>
      <c r="I16" s="49">
        <f>+G16-H16</f>
        <v>-1252</v>
      </c>
    </row>
    <row r="17" spans="1:9" x14ac:dyDescent="0.25">
      <c r="A17" s="22" t="s">
        <v>37</v>
      </c>
      <c r="B17" s="49">
        <v>277312.40000000002</v>
      </c>
      <c r="C17" s="49">
        <v>244523.4</v>
      </c>
      <c r="D17" s="49">
        <f t="shared" si="0"/>
        <v>32789.000000000029</v>
      </c>
      <c r="E17" s="64"/>
      <c r="G17" s="49"/>
      <c r="H17" s="49"/>
      <c r="I17" s="49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2204.8000000000002</v>
      </c>
      <c r="H18" s="67">
        <v>2053.4</v>
      </c>
      <c r="I18" s="49">
        <f>+G18-H18</f>
        <v>151.40000000000009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52">
        <f t="shared" si="0"/>
        <v>0</v>
      </c>
      <c r="E19" s="70"/>
      <c r="F19" s="22"/>
      <c r="G19" s="49"/>
      <c r="H19" s="49"/>
      <c r="I19" s="49"/>
    </row>
    <row r="20" spans="1:9" x14ac:dyDescent="0.25">
      <c r="A20" s="22"/>
      <c r="B20" s="68"/>
      <c r="C20" s="68"/>
      <c r="D20" s="71"/>
      <c r="E20" s="64"/>
      <c r="G20" s="49"/>
      <c r="H20" s="49"/>
      <c r="I20" s="49"/>
    </row>
    <row r="21" spans="1:9" ht="27.75" customHeight="1" x14ac:dyDescent="0.25">
      <c r="A21" s="22" t="s">
        <v>41</v>
      </c>
      <c r="B21" s="49">
        <f>+B23+B25</f>
        <v>4797170.8</v>
      </c>
      <c r="C21" s="49">
        <f>SUM(C23:C25)</f>
        <v>4816223.3</v>
      </c>
      <c r="D21" s="49">
        <f>+B21-C21</f>
        <v>-19052.5</v>
      </c>
      <c r="F21" s="72" t="s">
        <v>42</v>
      </c>
      <c r="G21" s="67">
        <v>1452.5</v>
      </c>
      <c r="H21" s="67">
        <v>1459.2</v>
      </c>
      <c r="I21" s="49">
        <f>+G21-H21</f>
        <v>-6.7000000000000455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49"/>
    </row>
    <row r="23" spans="1:9" ht="25.5" x14ac:dyDescent="0.25">
      <c r="A23" s="72" t="s">
        <v>43</v>
      </c>
      <c r="B23" s="49">
        <v>5700893.7999999998</v>
      </c>
      <c r="C23" s="49">
        <v>5654104.5999999996</v>
      </c>
      <c r="D23" s="49">
        <f>+B23-C23</f>
        <v>46789.200000000186</v>
      </c>
      <c r="F23" s="22" t="s">
        <v>44</v>
      </c>
      <c r="G23" s="49">
        <v>571449.69999999995</v>
      </c>
      <c r="H23" s="49">
        <v>595532.1</v>
      </c>
      <c r="I23" s="49">
        <f>+G23-H23</f>
        <v>-24082.400000000023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49"/>
    </row>
    <row r="25" spans="1:9" ht="15" x14ac:dyDescent="0.25">
      <c r="A25" s="22" t="s">
        <v>45</v>
      </c>
      <c r="B25" s="49">
        <v>-903723</v>
      </c>
      <c r="C25" s="49">
        <v>-837881.3</v>
      </c>
      <c r="D25" s="49">
        <f>+B25-C25</f>
        <v>-65841.699999999953</v>
      </c>
      <c r="F25" s="22" t="s">
        <v>46</v>
      </c>
      <c r="G25" s="36">
        <v>581.4</v>
      </c>
      <c r="H25" s="36">
        <v>504.5</v>
      </c>
      <c r="I25" s="52">
        <f>+G25-H25</f>
        <v>76.899999999999977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122365.8</v>
      </c>
      <c r="C27" s="74">
        <v>63764.4</v>
      </c>
      <c r="D27" s="49">
        <f>+B27-C27</f>
        <v>58601.4</v>
      </c>
      <c r="E27" s="64"/>
      <c r="F27" s="22" t="s">
        <v>48</v>
      </c>
      <c r="G27" s="36">
        <f>SUM(G14:G26)</f>
        <v>2048667.7999999998</v>
      </c>
      <c r="H27" s="36">
        <f>SUM(H14:H26)</f>
        <v>2064085.4</v>
      </c>
      <c r="I27" s="36">
        <f>+G27-H27</f>
        <v>-15417.600000000093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31175.7</v>
      </c>
      <c r="C30" s="74">
        <v>31281.3</v>
      </c>
      <c r="D30" s="49">
        <f>+B30-C30</f>
        <v>-105.59999999999854</v>
      </c>
      <c r="E30" s="64"/>
      <c r="F30" s="22" t="s">
        <v>51</v>
      </c>
      <c r="G30" s="67">
        <v>1757643.8</v>
      </c>
      <c r="H30" s="67">
        <v>1624608.9</v>
      </c>
      <c r="I30" s="67">
        <f t="shared" ref="I30:I35" si="1">+G30-H30</f>
        <v>133034.90000000014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553398.30000000005</v>
      </c>
      <c r="I31" s="67">
        <f t="shared" si="1"/>
        <v>310324.69999999995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67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35">
        <f t="shared" si="1"/>
        <v>0</v>
      </c>
    </row>
    <row r="34" spans="1:9" x14ac:dyDescent="0.25">
      <c r="A34" s="22" t="s">
        <v>56</v>
      </c>
      <c r="B34" s="74">
        <v>5809.7</v>
      </c>
      <c r="C34" s="74">
        <v>6013.4</v>
      </c>
      <c r="D34" s="49">
        <f>+B34-C34</f>
        <v>-203.69999999999982</v>
      </c>
      <c r="E34" s="64"/>
      <c r="F34" s="22" t="s">
        <v>57</v>
      </c>
      <c r="G34" s="67">
        <v>610953</v>
      </c>
      <c r="H34" s="67">
        <v>1054273.8999999999</v>
      </c>
      <c r="I34" s="67">
        <f t="shared" si="1"/>
        <v>-443320.89999999991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18393.599999999999</v>
      </c>
      <c r="H35" s="36">
        <v>29785.3</v>
      </c>
      <c r="I35" s="52">
        <f t="shared" si="1"/>
        <v>-11391.7</v>
      </c>
    </row>
    <row r="36" spans="1:9" ht="15" x14ac:dyDescent="0.25">
      <c r="A36" s="22" t="s">
        <v>59</v>
      </c>
      <c r="B36" s="77">
        <v>1170.9000000000001</v>
      </c>
      <c r="C36" s="77">
        <v>1236.4000000000001</v>
      </c>
      <c r="D36" s="77">
        <f>+B36-C36</f>
        <v>-65.5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3370640.9</v>
      </c>
      <c r="H38" s="36">
        <f>SUM(H30:H37)</f>
        <v>3381993.9</v>
      </c>
      <c r="I38" s="36">
        <f>+G38-H38</f>
        <v>-11353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5419308.6999999993</v>
      </c>
      <c r="C40" s="63">
        <f>+C36+C34+C32+C30+C27+C21+C14+C12</f>
        <v>5446079.2999999998</v>
      </c>
      <c r="D40" s="63">
        <f>+B40-C40</f>
        <v>-26770.600000000559</v>
      </c>
      <c r="E40" s="64"/>
      <c r="F40" s="22" t="s">
        <v>62</v>
      </c>
      <c r="G40" s="63">
        <f>+G27+G38</f>
        <v>5419308.6999999993</v>
      </c>
      <c r="H40" s="63">
        <f>+H27+H38</f>
        <v>5446079.2999999998</v>
      </c>
      <c r="I40" s="63">
        <f>+G40-H40</f>
        <v>-26770.600000000559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C004-9DA7-4980-8B3F-A21E288629B1}">
  <dimension ref="A1:F144"/>
  <sheetViews>
    <sheetView workbookViewId="0">
      <selection sqref="A1:XFD1048576"/>
    </sheetView>
  </sheetViews>
  <sheetFormatPr baseColWidth="10" defaultColWidth="8" defaultRowHeight="12.75" x14ac:dyDescent="0.25"/>
  <cols>
    <col min="1" max="1" width="87" style="44" customWidth="1"/>
    <col min="2" max="2" width="6.7109375" style="81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76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43556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51109.4</v>
      </c>
    </row>
    <row r="13" spans="1:6" x14ac:dyDescent="0.25">
      <c r="A13" s="22" t="s">
        <v>5</v>
      </c>
      <c r="C13" s="49">
        <v>181.4</v>
      </c>
      <c r="F13" s="51"/>
    </row>
    <row r="14" spans="1:6" x14ac:dyDescent="0.25">
      <c r="A14" s="22" t="s">
        <v>6</v>
      </c>
      <c r="C14" s="49">
        <v>1210.9000000000001</v>
      </c>
    </row>
    <row r="15" spans="1:6" ht="13.5" customHeight="1" x14ac:dyDescent="0.25">
      <c r="A15" s="22" t="s">
        <v>7</v>
      </c>
      <c r="C15" s="52">
        <v>253.8</v>
      </c>
    </row>
    <row r="16" spans="1:6" ht="13.5" customHeight="1" x14ac:dyDescent="0.25">
      <c r="A16" s="53"/>
      <c r="C16" s="54">
        <f>SUM(C12:C15)</f>
        <v>52755.500000000007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9328.6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9328.6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43426.900000000009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52">
        <v>27448.7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15978.200000000008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6097.3</v>
      </c>
    </row>
    <row r="33" spans="1:3" x14ac:dyDescent="0.25">
      <c r="A33" s="22" t="s">
        <v>16</v>
      </c>
      <c r="C33" s="49">
        <v>105.1</v>
      </c>
    </row>
    <row r="34" spans="1:3" x14ac:dyDescent="0.25">
      <c r="A34" s="22"/>
      <c r="C34" s="49"/>
    </row>
    <row r="35" spans="1:3" x14ac:dyDescent="0.25">
      <c r="A35" s="22" t="s">
        <v>17</v>
      </c>
      <c r="C35" s="49">
        <v>2351.1999999999998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1403.3</v>
      </c>
    </row>
    <row r="39" spans="1:3" x14ac:dyDescent="0.25">
      <c r="A39" s="22" t="s">
        <v>20</v>
      </c>
      <c r="C39" s="49">
        <v>304.5</v>
      </c>
    </row>
    <row r="40" spans="1:3" x14ac:dyDescent="0.25">
      <c r="A40" s="22" t="s">
        <v>21</v>
      </c>
      <c r="C40" s="49">
        <v>6098.5</v>
      </c>
    </row>
    <row r="41" spans="1:3" ht="15" x14ac:dyDescent="0.25">
      <c r="A41" s="22" t="s">
        <v>22</v>
      </c>
      <c r="C41" s="52">
        <v>1616.2</v>
      </c>
    </row>
    <row r="42" spans="1:3" x14ac:dyDescent="0.25">
      <c r="A42" s="22"/>
      <c r="C42" s="49">
        <f>SUM(C38:C41)</f>
        <v>9422.5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15109.300000000007</v>
      </c>
    </row>
    <row r="45" spans="1:3" s="22" customFormat="1" x14ac:dyDescent="0.25">
      <c r="B45" s="81"/>
      <c r="C45" s="49"/>
    </row>
    <row r="46" spans="1:3" s="22" customFormat="1" x14ac:dyDescent="0.25">
      <c r="A46" s="22" t="s">
        <v>24</v>
      </c>
      <c r="B46" s="81"/>
      <c r="C46" s="49"/>
    </row>
    <row r="47" spans="1:3" s="22" customFormat="1" ht="15" x14ac:dyDescent="0.25">
      <c r="A47" s="22" t="s">
        <v>25</v>
      </c>
      <c r="B47" s="81"/>
      <c r="C47" s="52">
        <v>0</v>
      </c>
    </row>
    <row r="48" spans="1:3" s="22" customFormat="1" x14ac:dyDescent="0.25">
      <c r="A48" s="62"/>
      <c r="B48" s="81"/>
      <c r="C48" s="49"/>
    </row>
    <row r="49" spans="1:3" s="22" customFormat="1" ht="15" x14ac:dyDescent="0.25">
      <c r="A49" s="22" t="s">
        <v>26</v>
      </c>
      <c r="B49" s="10"/>
      <c r="C49" s="63">
        <f>+C44+C47</f>
        <v>15109.300000000007</v>
      </c>
    </row>
    <row r="50" spans="1:3" s="22" customFormat="1" x14ac:dyDescent="0.25">
      <c r="B50" s="81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81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AF4A-B70B-4B6C-92E4-DECD42A8B1EA}">
  <dimension ref="A1:I45"/>
  <sheetViews>
    <sheetView topLeftCell="B20" zoomScale="85" zoomScaleNormal="85" workbookViewId="0">
      <selection activeCell="B20" sqref="A1:XFD1048576"/>
    </sheetView>
  </sheetViews>
  <sheetFormatPr baseColWidth="10" defaultColWidth="8" defaultRowHeight="12.75" x14ac:dyDescent="0.25"/>
  <cols>
    <col min="1" max="1" width="67.85546875" style="44" customWidth="1"/>
    <col min="2" max="2" width="24.7109375" style="44" bestFit="1" customWidth="1"/>
    <col min="3" max="3" width="20.85546875" style="44" customWidth="1"/>
    <col min="4" max="4" width="17.140625" style="44" bestFit="1" customWidth="1"/>
    <col min="5" max="5" width="4.85546875" style="44" customWidth="1"/>
    <col min="6" max="6" width="53" style="44" customWidth="1"/>
    <col min="7" max="8" width="18.140625" style="44" bestFit="1" customWidth="1"/>
    <col min="9" max="9" width="15.7109375" style="44" bestFit="1" customWidth="1"/>
    <col min="10" max="16384" width="8" style="44"/>
  </cols>
  <sheetData>
    <row r="1" spans="1:9" s="43" customFormat="1" ht="15.75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s="43" customFormat="1" ht="15.75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25">
      <c r="A3" s="41"/>
      <c r="B3" s="41"/>
      <c r="C3" s="41"/>
      <c r="D3" s="41"/>
      <c r="E3" s="41"/>
      <c r="F3" s="41"/>
      <c r="G3" s="41"/>
      <c r="H3" s="41"/>
      <c r="I3" s="41"/>
    </row>
    <row r="4" spans="1:9" s="46" customFormat="1" ht="14.25" x14ac:dyDescent="0.25">
      <c r="A4" s="79" t="s">
        <v>77</v>
      </c>
      <c r="B4" s="45"/>
      <c r="C4" s="45"/>
      <c r="D4" s="45"/>
      <c r="E4" s="45"/>
      <c r="F4" s="45"/>
      <c r="G4" s="45"/>
      <c r="H4" s="45"/>
      <c r="I4" s="45"/>
    </row>
    <row r="5" spans="1:9" s="45" customFormat="1" ht="14.25" x14ac:dyDescent="0.25">
      <c r="A5" s="80" t="s">
        <v>63</v>
      </c>
      <c r="B5" s="48"/>
      <c r="C5" s="48"/>
      <c r="D5" s="48"/>
      <c r="E5" s="48"/>
      <c r="F5" s="48"/>
      <c r="G5" s="48"/>
      <c r="H5" s="48"/>
      <c r="I5" s="48"/>
    </row>
    <row r="6" spans="1:9" s="41" customFormat="1" x14ac:dyDescent="0.25"/>
    <row r="7" spans="1:9" s="41" customFormat="1" x14ac:dyDescent="0.25"/>
    <row r="9" spans="1:9" x14ac:dyDescent="0.25">
      <c r="B9" s="98" t="s">
        <v>27</v>
      </c>
      <c r="C9" s="98"/>
      <c r="D9" s="98"/>
      <c r="G9" s="98" t="s">
        <v>27</v>
      </c>
      <c r="H9" s="98"/>
      <c r="I9" s="98"/>
    </row>
    <row r="10" spans="1:9" s="41" customFormat="1" ht="25.5" x14ac:dyDescent="0.25">
      <c r="A10" s="65" t="s">
        <v>28</v>
      </c>
      <c r="B10" s="33" t="s">
        <v>78</v>
      </c>
      <c r="C10" s="33" t="s">
        <v>75</v>
      </c>
      <c r="D10" s="33" t="s">
        <v>29</v>
      </c>
      <c r="F10" s="65" t="s">
        <v>30</v>
      </c>
      <c r="G10" s="33" t="s">
        <v>78</v>
      </c>
      <c r="H10" s="33" t="s">
        <v>75</v>
      </c>
      <c r="I10" s="33" t="s">
        <v>29</v>
      </c>
    </row>
    <row r="11" spans="1:9" x14ac:dyDescent="0.25">
      <c r="D11" s="49"/>
    </row>
    <row r="12" spans="1:9" x14ac:dyDescent="0.25">
      <c r="A12" s="22" t="s">
        <v>31</v>
      </c>
      <c r="B12" s="54">
        <v>145060</v>
      </c>
      <c r="C12" s="54">
        <v>142210.70000000001</v>
      </c>
      <c r="D12" s="54">
        <f>+B12-C12</f>
        <v>2849.2999999999884</v>
      </c>
      <c r="F12" s="22"/>
      <c r="G12" s="66"/>
      <c r="H12" s="66"/>
    </row>
    <row r="13" spans="1:9" x14ac:dyDescent="0.25">
      <c r="A13" s="22"/>
      <c r="B13" s="49"/>
      <c r="C13" s="49"/>
      <c r="D13" s="49"/>
      <c r="F13" s="22" t="s">
        <v>32</v>
      </c>
      <c r="G13" s="66"/>
      <c r="H13" s="67"/>
      <c r="I13" s="66"/>
    </row>
    <row r="14" spans="1:9" x14ac:dyDescent="0.25">
      <c r="A14" s="22" t="s">
        <v>33</v>
      </c>
      <c r="B14" s="68">
        <f>SUM(B16:B19)</f>
        <v>323799.8</v>
      </c>
      <c r="C14" s="68">
        <f>SUM(C16:C19)</f>
        <v>319405.10000000003</v>
      </c>
      <c r="D14" s="68">
        <f>+B14-C14</f>
        <v>4394.6999999999534</v>
      </c>
      <c r="F14" s="22" t="s">
        <v>34</v>
      </c>
      <c r="G14" s="54">
        <v>1393214.4</v>
      </c>
      <c r="H14" s="54">
        <v>1453248.2</v>
      </c>
      <c r="I14" s="85">
        <f>+G14-H14</f>
        <v>-60033.800000000047</v>
      </c>
    </row>
    <row r="15" spans="1:9" x14ac:dyDescent="0.25">
      <c r="A15" s="22"/>
      <c r="B15" s="68"/>
      <c r="C15" s="68"/>
      <c r="D15" s="49"/>
      <c r="E15" s="64"/>
      <c r="G15" s="49"/>
      <c r="H15" s="49"/>
      <c r="I15" s="86"/>
    </row>
    <row r="16" spans="1:9" x14ac:dyDescent="0.25">
      <c r="A16" s="22" t="s">
        <v>35</v>
      </c>
      <c r="B16" s="49">
        <v>45276.5</v>
      </c>
      <c r="C16" s="49">
        <v>42092.7</v>
      </c>
      <c r="D16" s="49">
        <f t="shared" ref="D16:D19" si="0">+B16-C16</f>
        <v>3183.8000000000029</v>
      </c>
      <c r="E16" s="64"/>
      <c r="F16" s="22" t="s">
        <v>36</v>
      </c>
      <c r="G16" s="49">
        <v>25789</v>
      </c>
      <c r="H16" s="49">
        <v>19731.2</v>
      </c>
      <c r="I16" s="85">
        <f>+G16-H16</f>
        <v>6057.7999999999993</v>
      </c>
    </row>
    <row r="17" spans="1:9" x14ac:dyDescent="0.25">
      <c r="A17" s="22" t="s">
        <v>37</v>
      </c>
      <c r="B17" s="49">
        <v>278523.3</v>
      </c>
      <c r="C17" s="49">
        <v>277312.40000000002</v>
      </c>
      <c r="D17" s="49">
        <f t="shared" si="0"/>
        <v>1210.8999999999651</v>
      </c>
      <c r="E17" s="64"/>
      <c r="G17" s="49"/>
      <c r="H17" s="49"/>
      <c r="I17" s="86"/>
    </row>
    <row r="18" spans="1:9" x14ac:dyDescent="0.25">
      <c r="A18" s="22" t="s">
        <v>38</v>
      </c>
      <c r="B18" s="49">
        <v>1385.1</v>
      </c>
      <c r="C18" s="49">
        <v>1385.1</v>
      </c>
      <c r="D18" s="49">
        <f t="shared" si="0"/>
        <v>0</v>
      </c>
      <c r="E18" s="64"/>
      <c r="F18" s="22" t="s">
        <v>39</v>
      </c>
      <c r="G18" s="67">
        <v>2427.6</v>
      </c>
      <c r="H18" s="67">
        <v>2204.8000000000002</v>
      </c>
      <c r="I18" s="85">
        <f>+G18-H18</f>
        <v>222.79999999999973</v>
      </c>
    </row>
    <row r="19" spans="1:9" ht="15" x14ac:dyDescent="0.25">
      <c r="A19" s="22" t="s">
        <v>40</v>
      </c>
      <c r="B19" s="52">
        <v>-1385.1</v>
      </c>
      <c r="C19" s="52">
        <v>-1385.1</v>
      </c>
      <c r="D19" s="84">
        <f t="shared" si="0"/>
        <v>0</v>
      </c>
      <c r="E19" s="70"/>
      <c r="F19" s="22"/>
      <c r="G19" s="49"/>
      <c r="H19" s="49"/>
      <c r="I19" s="86"/>
    </row>
    <row r="20" spans="1:9" x14ac:dyDescent="0.25">
      <c r="A20" s="22"/>
      <c r="B20" s="68"/>
      <c r="C20" s="68"/>
      <c r="D20" s="71"/>
      <c r="E20" s="64"/>
      <c r="G20" s="49"/>
      <c r="H20" s="49"/>
      <c r="I20" s="86"/>
    </row>
    <row r="21" spans="1:9" ht="27.75" customHeight="1" x14ac:dyDescent="0.25">
      <c r="A21" s="22" t="s">
        <v>41</v>
      </c>
      <c r="B21" s="49">
        <f>+B23+B25</f>
        <v>4712680.5</v>
      </c>
      <c r="C21" s="49">
        <f>SUM(C23:C25)</f>
        <v>4797170.8</v>
      </c>
      <c r="D21" s="49">
        <f>+B21-C21</f>
        <v>-84490.299999999814</v>
      </c>
      <c r="F21" s="72" t="s">
        <v>42</v>
      </c>
      <c r="G21" s="67">
        <v>1448.9</v>
      </c>
      <c r="H21" s="67">
        <v>1452.5</v>
      </c>
      <c r="I21" s="85">
        <f>+G21-H21</f>
        <v>-3.5999999999999091</v>
      </c>
    </row>
    <row r="22" spans="1:9" x14ac:dyDescent="0.25">
      <c r="A22" s="22"/>
      <c r="B22" s="49"/>
      <c r="C22" s="49"/>
      <c r="D22" s="49"/>
      <c r="E22" s="64"/>
      <c r="G22" s="49"/>
      <c r="H22" s="49"/>
      <c r="I22" s="86"/>
    </row>
    <row r="23" spans="1:9" ht="25.5" x14ac:dyDescent="0.25">
      <c r="A23" s="72" t="s">
        <v>43</v>
      </c>
      <c r="B23" s="49">
        <v>5613919.4000000004</v>
      </c>
      <c r="C23" s="49">
        <v>5700893.7999999998</v>
      </c>
      <c r="D23" s="49">
        <f>+B23-C23</f>
        <v>-86974.399999999441</v>
      </c>
      <c r="F23" s="22" t="s">
        <v>44</v>
      </c>
      <c r="G23" s="49">
        <v>567946.19999999995</v>
      </c>
      <c r="H23" s="49">
        <v>571449.69999999995</v>
      </c>
      <c r="I23" s="85">
        <f>+G23-H23</f>
        <v>-3503.5</v>
      </c>
    </row>
    <row r="24" spans="1:9" x14ac:dyDescent="0.25">
      <c r="A24" s="22"/>
      <c r="B24" s="49"/>
      <c r="C24" s="49"/>
      <c r="D24" s="49"/>
      <c r="E24" s="64"/>
      <c r="F24" s="22"/>
      <c r="G24" s="49"/>
      <c r="H24" s="49"/>
      <c r="I24" s="86"/>
    </row>
    <row r="25" spans="1:9" ht="15" x14ac:dyDescent="0.25">
      <c r="A25" s="22" t="s">
        <v>45</v>
      </c>
      <c r="B25" s="49">
        <v>-901238.9</v>
      </c>
      <c r="C25" s="49">
        <v>-903723</v>
      </c>
      <c r="D25" s="49">
        <f>+B25-C25</f>
        <v>2484.0999999999767</v>
      </c>
      <c r="F25" s="22" t="s">
        <v>46</v>
      </c>
      <c r="G25" s="36">
        <v>593.70000000000005</v>
      </c>
      <c r="H25" s="36">
        <v>581.4</v>
      </c>
      <c r="I25" s="87">
        <f>+G25-H25</f>
        <v>12.300000000000068</v>
      </c>
    </row>
    <row r="26" spans="1:9" x14ac:dyDescent="0.25">
      <c r="A26" s="22"/>
      <c r="B26" s="49"/>
      <c r="C26" s="49"/>
      <c r="D26" s="49"/>
      <c r="E26" s="64"/>
      <c r="G26" s="73"/>
      <c r="H26" s="73"/>
      <c r="I26" s="49"/>
    </row>
    <row r="27" spans="1:9" ht="15" x14ac:dyDescent="0.25">
      <c r="A27" s="22" t="s">
        <v>47</v>
      </c>
      <c r="B27" s="74">
        <v>157875.4</v>
      </c>
      <c r="C27" s="74">
        <v>122365.8</v>
      </c>
      <c r="D27" s="49">
        <f>+B27-C27</f>
        <v>35509.599999999991</v>
      </c>
      <c r="E27" s="64"/>
      <c r="F27" s="22" t="s">
        <v>48</v>
      </c>
      <c r="G27" s="36">
        <f>SUM(G14:G26)</f>
        <v>1991419.7999999998</v>
      </c>
      <c r="H27" s="36">
        <f>SUM(H14:H26)</f>
        <v>2048667.7999999998</v>
      </c>
      <c r="I27" s="52">
        <f>+G27-H27</f>
        <v>-57248</v>
      </c>
    </row>
    <row r="28" spans="1:9" x14ac:dyDescent="0.25">
      <c r="A28" s="22"/>
      <c r="B28" s="49"/>
      <c r="C28" s="49"/>
      <c r="D28" s="74"/>
      <c r="E28" s="64"/>
      <c r="G28" s="75"/>
      <c r="H28" s="75"/>
      <c r="I28" s="76"/>
    </row>
    <row r="29" spans="1:9" x14ac:dyDescent="0.25">
      <c r="A29" s="22"/>
      <c r="B29" s="74"/>
      <c r="C29" s="74"/>
      <c r="D29" s="74"/>
      <c r="E29" s="64"/>
      <c r="F29" s="65" t="s">
        <v>49</v>
      </c>
      <c r="G29" s="64"/>
      <c r="H29" s="64"/>
      <c r="I29" s="64"/>
    </row>
    <row r="30" spans="1:9" x14ac:dyDescent="0.25">
      <c r="A30" s="22" t="s">
        <v>50</v>
      </c>
      <c r="B30" s="74">
        <v>31115.7</v>
      </c>
      <c r="C30" s="74">
        <v>31175.7</v>
      </c>
      <c r="D30" s="49">
        <f>+B30-C30</f>
        <v>-60</v>
      </c>
      <c r="E30" s="64"/>
      <c r="F30" s="22" t="s">
        <v>51</v>
      </c>
      <c r="G30" s="67">
        <v>1757721.4</v>
      </c>
      <c r="H30" s="67">
        <v>1757643.8</v>
      </c>
      <c r="I30" s="85">
        <f t="shared" ref="I30:I35" si="1">+G30-H30</f>
        <v>77.599999999860302</v>
      </c>
    </row>
    <row r="31" spans="1:9" x14ac:dyDescent="0.25">
      <c r="A31" s="22"/>
      <c r="B31" s="74"/>
      <c r="C31" s="74"/>
      <c r="D31" s="74"/>
      <c r="E31" s="64"/>
      <c r="F31" s="22" t="s">
        <v>52</v>
      </c>
      <c r="G31" s="67">
        <v>863723</v>
      </c>
      <c r="H31" s="67">
        <v>863723</v>
      </c>
      <c r="I31" s="85">
        <f t="shared" si="1"/>
        <v>0</v>
      </c>
    </row>
    <row r="32" spans="1:9" x14ac:dyDescent="0.25">
      <c r="A32" s="22" t="s">
        <v>53</v>
      </c>
      <c r="B32" s="35">
        <v>0</v>
      </c>
      <c r="C32" s="35">
        <v>0</v>
      </c>
      <c r="D32" s="49">
        <f>+B32-C32</f>
        <v>0</v>
      </c>
      <c r="E32" s="64"/>
      <c r="F32" s="22" t="s">
        <v>54</v>
      </c>
      <c r="G32" s="67">
        <v>113389.2</v>
      </c>
      <c r="H32" s="67">
        <v>113389.2</v>
      </c>
      <c r="I32" s="85">
        <f t="shared" si="1"/>
        <v>0</v>
      </c>
    </row>
    <row r="33" spans="1:9" x14ac:dyDescent="0.25">
      <c r="A33" s="22"/>
      <c r="B33" s="74"/>
      <c r="C33" s="74"/>
      <c r="D33" s="74"/>
      <c r="E33" s="64"/>
      <c r="F33" s="22" t="s">
        <v>55</v>
      </c>
      <c r="G33" s="67">
        <v>6538.3</v>
      </c>
      <c r="H33" s="67">
        <v>6538.3</v>
      </c>
      <c r="I33" s="85">
        <f t="shared" si="1"/>
        <v>0</v>
      </c>
    </row>
    <row r="34" spans="1:9" x14ac:dyDescent="0.25">
      <c r="A34" s="22" t="s">
        <v>56</v>
      </c>
      <c r="B34" s="74">
        <v>5610.9</v>
      </c>
      <c r="C34" s="74">
        <v>5809.7</v>
      </c>
      <c r="D34" s="49">
        <f>+B34-C34</f>
        <v>-198.80000000000018</v>
      </c>
      <c r="E34" s="64"/>
      <c r="F34" s="22" t="s">
        <v>57</v>
      </c>
      <c r="G34" s="67">
        <v>610953</v>
      </c>
      <c r="H34" s="67">
        <v>610953</v>
      </c>
      <c r="I34" s="85">
        <f t="shared" si="1"/>
        <v>0</v>
      </c>
    </row>
    <row r="35" spans="1:9" ht="15" x14ac:dyDescent="0.25">
      <c r="A35" s="22"/>
      <c r="B35" s="74"/>
      <c r="C35" s="74"/>
      <c r="D35" s="74"/>
      <c r="E35" s="64"/>
      <c r="F35" s="22" t="s">
        <v>58</v>
      </c>
      <c r="G35" s="36">
        <v>33502.9</v>
      </c>
      <c r="H35" s="36">
        <v>18393.599999999999</v>
      </c>
      <c r="I35" s="85">
        <f t="shared" si="1"/>
        <v>15109.300000000003</v>
      </c>
    </row>
    <row r="36" spans="1:9" ht="15" x14ac:dyDescent="0.25">
      <c r="A36" s="22" t="s">
        <v>59</v>
      </c>
      <c r="B36" s="77">
        <v>1105.3</v>
      </c>
      <c r="C36" s="77">
        <v>1170.9000000000001</v>
      </c>
      <c r="D36" s="77">
        <f>+B36-C36</f>
        <v>-65.600000000000136</v>
      </c>
      <c r="E36" s="64"/>
    </row>
    <row r="37" spans="1:9" x14ac:dyDescent="0.25">
      <c r="A37" s="22"/>
      <c r="B37" s="74"/>
      <c r="C37" s="74"/>
      <c r="D37" s="74"/>
      <c r="E37" s="64"/>
      <c r="G37" s="73"/>
    </row>
    <row r="38" spans="1:9" ht="15" x14ac:dyDescent="0.25">
      <c r="A38" s="22"/>
      <c r="B38" s="74"/>
      <c r="C38" s="74"/>
      <c r="D38" s="74"/>
      <c r="E38" s="64"/>
      <c r="F38" s="22" t="s">
        <v>60</v>
      </c>
      <c r="G38" s="36">
        <f>SUM(G30:G37)</f>
        <v>3385827.8</v>
      </c>
      <c r="H38" s="36">
        <f>SUM(H30:H37)</f>
        <v>3370640.9</v>
      </c>
      <c r="I38" s="36">
        <f>+G38-H38</f>
        <v>15186.899999999907</v>
      </c>
    </row>
    <row r="39" spans="1:9" x14ac:dyDescent="0.25">
      <c r="A39" s="22"/>
      <c r="B39" s="74"/>
      <c r="C39" s="74"/>
      <c r="D39" s="74"/>
      <c r="E39" s="64"/>
      <c r="F39" s="22"/>
      <c r="G39" s="67"/>
      <c r="H39" s="67"/>
      <c r="I39" s="67">
        <f>+G39-H39</f>
        <v>0</v>
      </c>
    </row>
    <row r="40" spans="1:9" ht="15" x14ac:dyDescent="0.25">
      <c r="A40" s="22" t="s">
        <v>61</v>
      </c>
      <c r="B40" s="63">
        <f>+B36+B34+B32+B30+B27+B21+B14+B12</f>
        <v>5377247.5999999996</v>
      </c>
      <c r="C40" s="63">
        <f>+C36+C34+C32+C30+C27+C21+C14+C12</f>
        <v>5419308.6999999993</v>
      </c>
      <c r="D40" s="63">
        <f>+B40-C40</f>
        <v>-42061.099999999627</v>
      </c>
      <c r="E40" s="64"/>
      <c r="F40" s="22" t="s">
        <v>62</v>
      </c>
      <c r="G40" s="63">
        <f>+G27+G38</f>
        <v>5377247.5999999996</v>
      </c>
      <c r="H40" s="63">
        <f>+H27+H38</f>
        <v>5419308.6999999993</v>
      </c>
      <c r="I40" s="63">
        <f>+G40-H40</f>
        <v>-42061.099999999627</v>
      </c>
    </row>
    <row r="41" spans="1:9" x14ac:dyDescent="0.25">
      <c r="C41" s="58"/>
      <c r="D41" s="58"/>
      <c r="E41" s="64"/>
    </row>
    <row r="42" spans="1:9" x14ac:dyDescent="0.25">
      <c r="B42" s="78"/>
    </row>
    <row r="43" spans="1:9" x14ac:dyDescent="0.25">
      <c r="B43" s="78"/>
    </row>
    <row r="45" spans="1:9" x14ac:dyDescent="0.25">
      <c r="B45" s="8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ADBA-CE7B-449C-AAE1-37746A18F6CC}">
  <dimension ref="A1:F144"/>
  <sheetViews>
    <sheetView topLeftCell="A19" workbookViewId="0">
      <selection activeCell="D35" sqref="D35"/>
    </sheetView>
  </sheetViews>
  <sheetFormatPr baseColWidth="10" defaultColWidth="8" defaultRowHeight="12.75" x14ac:dyDescent="0.25"/>
  <cols>
    <col min="1" max="1" width="87" style="44" customWidth="1"/>
    <col min="2" max="2" width="6.7109375" style="88" customWidth="1"/>
    <col min="3" max="3" width="28.140625" style="44" customWidth="1"/>
    <col min="4" max="4" width="13" style="44" bestFit="1" customWidth="1"/>
    <col min="5" max="16384" width="8" style="44"/>
  </cols>
  <sheetData>
    <row r="1" spans="1:6" s="43" customFormat="1" ht="15.75" x14ac:dyDescent="0.25">
      <c r="A1" s="41" t="s">
        <v>64</v>
      </c>
      <c r="B1" s="42"/>
      <c r="C1" s="42"/>
    </row>
    <row r="2" spans="1:6" s="43" customFormat="1" ht="15.75" x14ac:dyDescent="0.25">
      <c r="A2" s="41" t="s">
        <v>65</v>
      </c>
      <c r="B2" s="42"/>
      <c r="C2" s="42"/>
    </row>
    <row r="3" spans="1:6" x14ac:dyDescent="0.25">
      <c r="A3" s="41"/>
      <c r="B3" s="41"/>
      <c r="C3" s="41"/>
    </row>
    <row r="4" spans="1:6" s="46" customFormat="1" ht="14.25" x14ac:dyDescent="0.25">
      <c r="A4" s="41" t="s">
        <v>2</v>
      </c>
      <c r="B4" s="45"/>
      <c r="C4" s="45"/>
    </row>
    <row r="5" spans="1:6" s="46" customFormat="1" ht="14.25" x14ac:dyDescent="0.25">
      <c r="A5" s="41" t="s">
        <v>79</v>
      </c>
      <c r="B5" s="45"/>
      <c r="C5" s="45"/>
    </row>
    <row r="6" spans="1:6" s="45" customFormat="1" ht="14.25" x14ac:dyDescent="0.25">
      <c r="A6" s="47" t="s">
        <v>63</v>
      </c>
      <c r="B6" s="48"/>
      <c r="C6" s="48"/>
    </row>
    <row r="7" spans="1:6" s="41" customFormat="1" x14ac:dyDescent="0.25">
      <c r="B7" s="10"/>
    </row>
    <row r="8" spans="1:6" s="41" customFormat="1" x14ac:dyDescent="0.25">
      <c r="B8" s="10"/>
    </row>
    <row r="9" spans="1:6" x14ac:dyDescent="0.25">
      <c r="B9" s="10"/>
      <c r="C9" s="11">
        <v>43586</v>
      </c>
    </row>
    <row r="11" spans="1:6" x14ac:dyDescent="0.25">
      <c r="A11" s="44" t="s">
        <v>3</v>
      </c>
    </row>
    <row r="12" spans="1:6" x14ac:dyDescent="0.25">
      <c r="A12" s="22" t="s">
        <v>4</v>
      </c>
      <c r="C12" s="49">
        <v>59716.9</v>
      </c>
    </row>
    <row r="13" spans="1:6" x14ac:dyDescent="0.25">
      <c r="A13" s="22" t="s">
        <v>5</v>
      </c>
      <c r="C13" s="49">
        <v>184.7</v>
      </c>
      <c r="F13" s="51"/>
    </row>
    <row r="14" spans="1:6" x14ac:dyDescent="0.25">
      <c r="A14" s="22" t="s">
        <v>6</v>
      </c>
      <c r="C14" s="49">
        <v>1256.8</v>
      </c>
    </row>
    <row r="15" spans="1:6" ht="13.5" customHeight="1" x14ac:dyDescent="0.25">
      <c r="A15" s="22" t="s">
        <v>7</v>
      </c>
      <c r="C15" s="52">
        <v>480.2</v>
      </c>
    </row>
    <row r="16" spans="1:6" ht="13.5" customHeight="1" x14ac:dyDescent="0.25">
      <c r="A16" s="53"/>
      <c r="C16" s="54">
        <f>SUM(C12:C15)</f>
        <v>61638.6</v>
      </c>
    </row>
    <row r="17" spans="1:4" x14ac:dyDescent="0.25">
      <c r="A17" s="55"/>
      <c r="C17" s="49"/>
    </row>
    <row r="18" spans="1:4" x14ac:dyDescent="0.25">
      <c r="A18" s="22" t="s">
        <v>8</v>
      </c>
    </row>
    <row r="19" spans="1:4" x14ac:dyDescent="0.25">
      <c r="A19" s="22" t="s">
        <v>9</v>
      </c>
      <c r="C19" s="49">
        <v>9605.6</v>
      </c>
    </row>
    <row r="20" spans="1:4" ht="15" x14ac:dyDescent="0.25">
      <c r="A20" s="22" t="s">
        <v>10</v>
      </c>
      <c r="C20" s="52">
        <v>0</v>
      </c>
    </row>
    <row r="21" spans="1:4" x14ac:dyDescent="0.25">
      <c r="A21" s="22"/>
      <c r="C21" s="49">
        <f>+C19+C20</f>
        <v>9605.6</v>
      </c>
    </row>
    <row r="22" spans="1:4" x14ac:dyDescent="0.25">
      <c r="A22" s="22"/>
      <c r="C22" s="49"/>
    </row>
    <row r="23" spans="1:4" x14ac:dyDescent="0.25">
      <c r="A23" s="22" t="s">
        <v>11</v>
      </c>
      <c r="C23" s="49">
        <f>SUM(C16-C21)</f>
        <v>52033</v>
      </c>
      <c r="D23" s="56"/>
    </row>
    <row r="24" spans="1:4" x14ac:dyDescent="0.25">
      <c r="A24" s="22"/>
      <c r="C24" s="49"/>
    </row>
    <row r="25" spans="1:4" x14ac:dyDescent="0.25">
      <c r="A25" s="22" t="s">
        <v>12</v>
      </c>
      <c r="C25" s="49"/>
    </row>
    <row r="26" spans="1:4" ht="15" x14ac:dyDescent="0.25">
      <c r="A26" s="22" t="s">
        <v>13</v>
      </c>
      <c r="C26" s="92">
        <v>-40473.5</v>
      </c>
    </row>
    <row r="27" spans="1:4" x14ac:dyDescent="0.25">
      <c r="A27" s="22"/>
      <c r="C27" s="49"/>
    </row>
    <row r="28" spans="1:4" x14ac:dyDescent="0.25">
      <c r="A28" s="22" t="s">
        <v>14</v>
      </c>
      <c r="C28" s="49">
        <f>+C23-C26</f>
        <v>92506.5</v>
      </c>
    </row>
    <row r="29" spans="1:4" x14ac:dyDescent="0.25">
      <c r="A29" s="22"/>
      <c r="C29" s="49"/>
    </row>
    <row r="31" spans="1:4" x14ac:dyDescent="0.25">
      <c r="A31" s="22"/>
      <c r="C31" s="49"/>
    </row>
    <row r="32" spans="1:4" x14ac:dyDescent="0.25">
      <c r="A32" s="22" t="s">
        <v>15</v>
      </c>
      <c r="C32" s="49">
        <v>7871.2</v>
      </c>
    </row>
    <row r="33" spans="1:3" x14ac:dyDescent="0.25">
      <c r="A33" s="22" t="s">
        <v>16</v>
      </c>
      <c r="C33" s="49">
        <v>75.5</v>
      </c>
    </row>
    <row r="34" spans="1:3" x14ac:dyDescent="0.25">
      <c r="A34" s="22"/>
      <c r="C34" s="49"/>
    </row>
    <row r="35" spans="1:3" x14ac:dyDescent="0.25">
      <c r="A35" s="22" t="s">
        <v>17</v>
      </c>
      <c r="C35" s="93">
        <v>3398.3</v>
      </c>
    </row>
    <row r="36" spans="1:3" x14ac:dyDescent="0.25">
      <c r="A36" s="22"/>
      <c r="C36" s="49"/>
    </row>
    <row r="37" spans="1:3" x14ac:dyDescent="0.25">
      <c r="A37" s="22" t="s">
        <v>18</v>
      </c>
    </row>
    <row r="38" spans="1:3" x14ac:dyDescent="0.25">
      <c r="A38" s="22" t="s">
        <v>19</v>
      </c>
      <c r="C38" s="49">
        <v>1481.7</v>
      </c>
    </row>
    <row r="39" spans="1:3" x14ac:dyDescent="0.25">
      <c r="A39" s="22" t="s">
        <v>20</v>
      </c>
      <c r="C39" s="49">
        <v>365.6</v>
      </c>
    </row>
    <row r="40" spans="1:3" x14ac:dyDescent="0.25">
      <c r="A40" s="22" t="s">
        <v>21</v>
      </c>
      <c r="C40" s="49">
        <v>6518.2</v>
      </c>
    </row>
    <row r="41" spans="1:3" ht="15" x14ac:dyDescent="0.25">
      <c r="A41" s="22" t="s">
        <v>22</v>
      </c>
      <c r="C41" s="52">
        <v>2000.5</v>
      </c>
    </row>
    <row r="42" spans="1:3" x14ac:dyDescent="0.25">
      <c r="A42" s="22"/>
      <c r="C42" s="49">
        <f>SUM(C38:C41)</f>
        <v>10366</v>
      </c>
    </row>
    <row r="43" spans="1:3" x14ac:dyDescent="0.25">
      <c r="A43" s="22"/>
      <c r="C43" s="49"/>
    </row>
    <row r="44" spans="1:3" x14ac:dyDescent="0.25">
      <c r="A44" s="22" t="s">
        <v>23</v>
      </c>
      <c r="C44" s="49">
        <f>+C28+C32+C33+C35-C42</f>
        <v>93485.5</v>
      </c>
    </row>
    <row r="45" spans="1:3" s="22" customFormat="1" x14ac:dyDescent="0.25">
      <c r="B45" s="88"/>
      <c r="C45" s="49"/>
    </row>
    <row r="46" spans="1:3" s="22" customFormat="1" x14ac:dyDescent="0.25">
      <c r="A46" s="22" t="s">
        <v>24</v>
      </c>
      <c r="B46" s="88"/>
      <c r="C46" s="49"/>
    </row>
    <row r="47" spans="1:3" s="22" customFormat="1" ht="15" x14ac:dyDescent="0.25">
      <c r="A47" s="22" t="s">
        <v>25</v>
      </c>
      <c r="B47" s="88"/>
      <c r="C47" s="52">
        <v>0</v>
      </c>
    </row>
    <row r="48" spans="1:3" s="22" customFormat="1" x14ac:dyDescent="0.25">
      <c r="A48" s="62"/>
      <c r="B48" s="88"/>
      <c r="C48" s="49"/>
    </row>
    <row r="49" spans="1:3" s="22" customFormat="1" ht="15" x14ac:dyDescent="0.25">
      <c r="A49" s="22" t="s">
        <v>26</v>
      </c>
      <c r="B49" s="10"/>
      <c r="C49" s="63">
        <f>+C44+C47</f>
        <v>93485.5</v>
      </c>
    </row>
    <row r="50" spans="1:3" s="22" customFormat="1" x14ac:dyDescent="0.25">
      <c r="B50" s="88"/>
      <c r="C50" s="49"/>
    </row>
    <row r="52" spans="1:3" x14ac:dyDescent="0.25">
      <c r="C52" s="83"/>
    </row>
    <row r="60" spans="1:3" x14ac:dyDescent="0.25">
      <c r="C60" s="64"/>
    </row>
    <row r="61" spans="1:3" x14ac:dyDescent="0.25">
      <c r="C61" s="64"/>
    </row>
    <row r="62" spans="1:3" x14ac:dyDescent="0.25">
      <c r="C62" s="64"/>
    </row>
    <row r="63" spans="1:3" x14ac:dyDescent="0.25">
      <c r="C63" s="64"/>
    </row>
    <row r="64" spans="1:3" x14ac:dyDescent="0.25">
      <c r="C64" s="64"/>
    </row>
    <row r="65" spans="1:3" x14ac:dyDescent="0.25">
      <c r="C65" s="64"/>
    </row>
    <row r="66" spans="1:3" s="22" customFormat="1" x14ac:dyDescent="0.25">
      <c r="A66" s="44"/>
      <c r="B66" s="88"/>
      <c r="C66" s="64"/>
    </row>
    <row r="67" spans="1:3" x14ac:dyDescent="0.25">
      <c r="C67" s="64"/>
    </row>
    <row r="68" spans="1:3" x14ac:dyDescent="0.25">
      <c r="C68" s="64"/>
    </row>
    <row r="69" spans="1:3" x14ac:dyDescent="0.25">
      <c r="C69" s="64"/>
    </row>
    <row r="70" spans="1:3" x14ac:dyDescent="0.25">
      <c r="C70" s="64"/>
    </row>
    <row r="71" spans="1:3" x14ac:dyDescent="0.25">
      <c r="C71" s="64"/>
    </row>
    <row r="72" spans="1:3" x14ac:dyDescent="0.25">
      <c r="C72" s="64"/>
    </row>
    <row r="73" spans="1:3" x14ac:dyDescent="0.25">
      <c r="C73" s="64"/>
    </row>
    <row r="74" spans="1:3" x14ac:dyDescent="0.25">
      <c r="C74" s="64"/>
    </row>
    <row r="75" spans="1:3" x14ac:dyDescent="0.25">
      <c r="C75" s="64"/>
    </row>
    <row r="76" spans="1:3" x14ac:dyDescent="0.25">
      <c r="C76" s="64"/>
    </row>
    <row r="77" spans="1:3" x14ac:dyDescent="0.25">
      <c r="C77" s="64"/>
    </row>
    <row r="78" spans="1:3" x14ac:dyDescent="0.25">
      <c r="C78" s="64"/>
    </row>
    <row r="79" spans="1:3" x14ac:dyDescent="0.25">
      <c r="C79" s="64"/>
    </row>
    <row r="80" spans="1:3" x14ac:dyDescent="0.25">
      <c r="C80" s="64"/>
    </row>
    <row r="81" spans="3:3" x14ac:dyDescent="0.25">
      <c r="C81" s="64"/>
    </row>
    <row r="82" spans="3:3" x14ac:dyDescent="0.25">
      <c r="C82" s="64"/>
    </row>
    <row r="83" spans="3:3" x14ac:dyDescent="0.25">
      <c r="C83" s="64"/>
    </row>
    <row r="84" spans="3:3" x14ac:dyDescent="0.25">
      <c r="C84" s="64"/>
    </row>
    <row r="85" spans="3:3" x14ac:dyDescent="0.25">
      <c r="C85" s="64"/>
    </row>
    <row r="86" spans="3:3" x14ac:dyDescent="0.25">
      <c r="C86" s="64"/>
    </row>
    <row r="87" spans="3:3" x14ac:dyDescent="0.25">
      <c r="C87" s="64"/>
    </row>
    <row r="88" spans="3:3" x14ac:dyDescent="0.25">
      <c r="C88" s="64"/>
    </row>
    <row r="89" spans="3:3" x14ac:dyDescent="0.25">
      <c r="C89" s="64"/>
    </row>
    <row r="90" spans="3:3" x14ac:dyDescent="0.25">
      <c r="C90" s="64"/>
    </row>
    <row r="91" spans="3:3" x14ac:dyDescent="0.25">
      <c r="C91" s="64"/>
    </row>
    <row r="92" spans="3:3" x14ac:dyDescent="0.25">
      <c r="C92" s="64"/>
    </row>
    <row r="93" spans="3:3" x14ac:dyDescent="0.25">
      <c r="C93" s="64"/>
    </row>
    <row r="94" spans="3:3" x14ac:dyDescent="0.25">
      <c r="C94" s="64"/>
    </row>
    <row r="95" spans="3:3" x14ac:dyDescent="0.25">
      <c r="C95" s="64"/>
    </row>
    <row r="96" spans="3:3" x14ac:dyDescent="0.25">
      <c r="C96" s="64"/>
    </row>
    <row r="97" spans="3:3" x14ac:dyDescent="0.25">
      <c r="C97" s="64"/>
    </row>
    <row r="98" spans="3:3" x14ac:dyDescent="0.25">
      <c r="C98" s="64"/>
    </row>
    <row r="99" spans="3:3" x14ac:dyDescent="0.25">
      <c r="C99" s="64"/>
    </row>
    <row r="100" spans="3:3" x14ac:dyDescent="0.25">
      <c r="C100" s="64"/>
    </row>
    <row r="101" spans="3:3" x14ac:dyDescent="0.25">
      <c r="C101" s="64"/>
    </row>
    <row r="102" spans="3:3" x14ac:dyDescent="0.25">
      <c r="C102" s="64"/>
    </row>
    <row r="103" spans="3:3" x14ac:dyDescent="0.25">
      <c r="C103" s="64"/>
    </row>
    <row r="104" spans="3:3" x14ac:dyDescent="0.25">
      <c r="C104" s="64"/>
    </row>
    <row r="105" spans="3:3" x14ac:dyDescent="0.25">
      <c r="C105" s="64"/>
    </row>
    <row r="106" spans="3:3" x14ac:dyDescent="0.25">
      <c r="C106" s="64"/>
    </row>
    <row r="107" spans="3:3" x14ac:dyDescent="0.25">
      <c r="C107" s="64"/>
    </row>
    <row r="108" spans="3:3" x14ac:dyDescent="0.25">
      <c r="C108" s="64"/>
    </row>
    <row r="109" spans="3:3" x14ac:dyDescent="0.25">
      <c r="C109" s="64"/>
    </row>
    <row r="110" spans="3:3" x14ac:dyDescent="0.25">
      <c r="C110" s="64"/>
    </row>
    <row r="111" spans="3:3" x14ac:dyDescent="0.25">
      <c r="C111" s="64"/>
    </row>
    <row r="112" spans="3:3" x14ac:dyDescent="0.25">
      <c r="C112" s="64"/>
    </row>
    <row r="113" spans="3:3" x14ac:dyDescent="0.25">
      <c r="C113" s="64"/>
    </row>
    <row r="114" spans="3:3" x14ac:dyDescent="0.25">
      <c r="C114" s="64"/>
    </row>
    <row r="115" spans="3:3" x14ac:dyDescent="0.25">
      <c r="C115" s="64"/>
    </row>
    <row r="116" spans="3:3" x14ac:dyDescent="0.25">
      <c r="C116" s="64"/>
    </row>
    <row r="117" spans="3:3" x14ac:dyDescent="0.25">
      <c r="C117" s="64"/>
    </row>
    <row r="118" spans="3:3" x14ac:dyDescent="0.25">
      <c r="C118" s="64"/>
    </row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2" spans="3:3" x14ac:dyDescent="0.25">
      <c r="C122" s="64"/>
    </row>
    <row r="123" spans="3:3" x14ac:dyDescent="0.25">
      <c r="C123" s="64"/>
    </row>
    <row r="124" spans="3:3" x14ac:dyDescent="0.25">
      <c r="C124" s="64"/>
    </row>
    <row r="125" spans="3:3" x14ac:dyDescent="0.25">
      <c r="C125" s="64"/>
    </row>
    <row r="126" spans="3:3" x14ac:dyDescent="0.25">
      <c r="C126" s="64"/>
    </row>
    <row r="127" spans="3:3" x14ac:dyDescent="0.25">
      <c r="C127" s="64"/>
    </row>
    <row r="128" spans="3:3" x14ac:dyDescent="0.25">
      <c r="C128" s="64"/>
    </row>
    <row r="129" spans="3:3" x14ac:dyDescent="0.25">
      <c r="C129" s="64"/>
    </row>
    <row r="130" spans="3:3" x14ac:dyDescent="0.25">
      <c r="C130" s="64"/>
    </row>
    <row r="131" spans="3:3" x14ac:dyDescent="0.25">
      <c r="C131" s="64"/>
    </row>
    <row r="132" spans="3:3" x14ac:dyDescent="0.25">
      <c r="C132" s="64"/>
    </row>
    <row r="133" spans="3:3" x14ac:dyDescent="0.25">
      <c r="C133" s="64"/>
    </row>
    <row r="134" spans="3:3" x14ac:dyDescent="0.25">
      <c r="C134" s="64"/>
    </row>
    <row r="135" spans="3:3" x14ac:dyDescent="0.25">
      <c r="C135" s="64"/>
    </row>
    <row r="136" spans="3:3" x14ac:dyDescent="0.25">
      <c r="C136" s="64"/>
    </row>
    <row r="137" spans="3:3" x14ac:dyDescent="0.25">
      <c r="C137" s="64"/>
    </row>
    <row r="138" spans="3:3" x14ac:dyDescent="0.25">
      <c r="C138" s="64"/>
    </row>
    <row r="139" spans="3:3" x14ac:dyDescent="0.25">
      <c r="C139" s="64"/>
    </row>
    <row r="140" spans="3:3" x14ac:dyDescent="0.25">
      <c r="C140" s="64"/>
    </row>
    <row r="141" spans="3:3" x14ac:dyDescent="0.25">
      <c r="C141" s="64"/>
    </row>
    <row r="142" spans="3:3" x14ac:dyDescent="0.25">
      <c r="C142" s="64"/>
    </row>
    <row r="143" spans="3:3" x14ac:dyDescent="0.25">
      <c r="C143" s="64"/>
    </row>
    <row r="144" spans="3:3" x14ac:dyDescent="0.25">
      <c r="C144" s="6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</vt:lpstr>
      <vt:lpstr>ESF Sept</vt:lpstr>
      <vt:lpstr>ER Oct </vt:lpstr>
      <vt:lpstr>ESF Oct</vt:lpstr>
      <vt:lpstr>ER Nov</vt:lpstr>
      <vt:lpstr>ESF Nov</vt:lpstr>
      <vt:lpstr>ER Acumulado nov 2019</vt:lpstr>
      <vt:lpstr>'ER Enero'!Área_de_impresión</vt:lpstr>
      <vt:lpstr>'ESF Enero'!Área_de_impresión</vt:lpstr>
      <vt:lpstr>'ER Enero'!Títulos_a_imprimir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2019-12-20T19:39:38Z</dcterms:created>
  <dcterms:modified xsi:type="dcterms:W3CDTF">2019-12-20T19:39:38Z</dcterms:modified>
  <revision>0</revision>
</coreProperties>
</file>