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340" windowHeight="8640" activeTab="1"/>
  </bookViews>
  <sheets>
    <sheet name="Balance General" sheetId="1" r:id="rId1"/>
    <sheet name="Estado Actividad Economica" sheetId="2" r:id="rId2"/>
    <sheet name="Hoja3" sheetId="3" r:id="rId3"/>
  </sheets>
  <externalReferences>
    <externalReference r:id="rId6"/>
    <externalReference r:id="rId7"/>
    <externalReference r:id="rId8"/>
  </externalReferences>
  <definedNames>
    <definedName name="_xlnm.Print_Area" localSheetId="1">'Estado Actividad Economica'!$A$1</definedName>
  </definedNames>
  <calcPr fullCalcOnLoad="1"/>
</workbook>
</file>

<file path=xl/sharedStrings.xml><?xml version="1.0" encoding="utf-8"?>
<sst xmlns="http://schemas.openxmlformats.org/spreadsheetml/2006/main" count="226" uniqueCount="185">
  <si>
    <t>51</t>
  </si>
  <si>
    <t>47</t>
  </si>
  <si>
    <t>48</t>
  </si>
  <si>
    <t>53</t>
  </si>
  <si>
    <t>57</t>
  </si>
  <si>
    <t>55</t>
  </si>
  <si>
    <t>58</t>
  </si>
  <si>
    <t>OTROS GASTOS</t>
  </si>
  <si>
    <t>BALANCE GENERAL</t>
  </si>
  <si>
    <t>A 31 DE DICIEMBRE DEL AÑO 2002</t>
  </si>
  <si>
    <t>( Cifras en Miles de Pesos )</t>
  </si>
  <si>
    <t>CODIGO</t>
  </si>
  <si>
    <t>ACTIVO</t>
  </si>
  <si>
    <t>Código</t>
  </si>
  <si>
    <t>PASIVO</t>
  </si>
  <si>
    <t>CORRIENTE</t>
  </si>
  <si>
    <t>11</t>
  </si>
  <si>
    <t>EFECTIVO</t>
  </si>
  <si>
    <t>DEUDA PUBLICA</t>
  </si>
  <si>
    <t>1105</t>
  </si>
  <si>
    <t xml:space="preserve">Caja </t>
  </si>
  <si>
    <t xml:space="preserve">   2208</t>
  </si>
  <si>
    <t>Deuda Publica Interna</t>
  </si>
  <si>
    <t>1110</t>
  </si>
  <si>
    <t>Bancos y Corporaciones</t>
  </si>
  <si>
    <t>24</t>
  </si>
  <si>
    <t>CUENTAS POR PAGAR</t>
  </si>
  <si>
    <t>12</t>
  </si>
  <si>
    <t>INVERSIONES</t>
  </si>
  <si>
    <t xml:space="preserve">   2401</t>
  </si>
  <si>
    <t>Adquisición de Bienes y Servicios Nacionales</t>
  </si>
  <si>
    <t>1201</t>
  </si>
  <si>
    <t>Inv. Administracion liquidez - Renta Fija</t>
  </si>
  <si>
    <t xml:space="preserve">   2405</t>
  </si>
  <si>
    <t>Proveedores</t>
  </si>
  <si>
    <t>1202</t>
  </si>
  <si>
    <t>Inv. Administrac. liquidez - Renta Variable</t>
  </si>
  <si>
    <t xml:space="preserve">   2425</t>
  </si>
  <si>
    <t>Acreedores</t>
  </si>
  <si>
    <t>1280</t>
  </si>
  <si>
    <t>Provision para proteccion de inversiones</t>
  </si>
  <si>
    <t xml:space="preserve">   2430</t>
  </si>
  <si>
    <t>Subsidios Asignados</t>
  </si>
  <si>
    <t>14</t>
  </si>
  <si>
    <t>DEUDORES</t>
  </si>
  <si>
    <t xml:space="preserve">   2436</t>
  </si>
  <si>
    <t>Retención en la Fuente e Impuesto de timbre</t>
  </si>
  <si>
    <t>1415</t>
  </si>
  <si>
    <t>Prestamos Concedidos</t>
  </si>
  <si>
    <t xml:space="preserve">   2437</t>
  </si>
  <si>
    <t>Retención de Industri a y Comercio</t>
  </si>
  <si>
    <t>1420</t>
  </si>
  <si>
    <t>Avances y Anticipos Entregados</t>
  </si>
  <si>
    <t xml:space="preserve">   2455</t>
  </si>
  <si>
    <t>Depósitos Recibidos de Terceros</t>
  </si>
  <si>
    <t>1425</t>
  </si>
  <si>
    <t>Depósitos Entregados</t>
  </si>
  <si>
    <t>1470</t>
  </si>
  <si>
    <t>Otros Deudores</t>
  </si>
  <si>
    <t xml:space="preserve">   2490</t>
  </si>
  <si>
    <t>Otras Cuentas por Pagar</t>
  </si>
  <si>
    <t>1480</t>
  </si>
  <si>
    <t>Provision para deudores</t>
  </si>
  <si>
    <t>2500</t>
  </si>
  <si>
    <t>OBLIGACIONES LABORALES</t>
  </si>
  <si>
    <t>2505</t>
  </si>
  <si>
    <t>Salarios y Prestaciones sociales</t>
  </si>
  <si>
    <t>1475</t>
  </si>
  <si>
    <t>Deudas de dificil cobro</t>
  </si>
  <si>
    <t>26</t>
  </si>
  <si>
    <t>BONOS Y TITULOS EMITIDOS</t>
  </si>
  <si>
    <t>Provisión para Deudores (CR)</t>
  </si>
  <si>
    <t xml:space="preserve">   2690</t>
  </si>
  <si>
    <t>Otros Bonos y Tilulos Emitidos</t>
  </si>
  <si>
    <t>19</t>
  </si>
  <si>
    <t>OTROS ACTIVOS</t>
  </si>
  <si>
    <t>27</t>
  </si>
  <si>
    <t>PASIVOS ESTIMADOS</t>
  </si>
  <si>
    <t>1905</t>
  </si>
  <si>
    <t>Gastos pagados por anticipado</t>
  </si>
  <si>
    <t>1910</t>
  </si>
  <si>
    <t>Cargos Diferidos</t>
  </si>
  <si>
    <t xml:space="preserve">   2710</t>
  </si>
  <si>
    <t>Provisión Para Contingencias</t>
  </si>
  <si>
    <t>1950</t>
  </si>
  <si>
    <t>Responsabilidades</t>
  </si>
  <si>
    <t>29</t>
  </si>
  <si>
    <t>OTROS PASIVOS</t>
  </si>
  <si>
    <t>1995</t>
  </si>
  <si>
    <t>Principal y Subalterna</t>
  </si>
  <si>
    <t xml:space="preserve">   2915</t>
  </si>
  <si>
    <t>Créditos Diferidos</t>
  </si>
  <si>
    <t>1996</t>
  </si>
  <si>
    <t>Bienes y derechos en investigación</t>
  </si>
  <si>
    <t>NO CORRIENTE</t>
  </si>
  <si>
    <t>22</t>
  </si>
  <si>
    <t>1203</t>
  </si>
  <si>
    <t>Con Fines de Politica</t>
  </si>
  <si>
    <t xml:space="preserve">   2205</t>
  </si>
  <si>
    <t>Interna</t>
  </si>
  <si>
    <t>Provision para Protección de Inversiones</t>
  </si>
  <si>
    <t>Deuda Pública Interna</t>
  </si>
  <si>
    <t>2455</t>
  </si>
  <si>
    <t>Depositos Recibidos de Terceros</t>
  </si>
  <si>
    <t>16</t>
  </si>
  <si>
    <t>PROPIEDADES PLANTA Y EQUIPO</t>
  </si>
  <si>
    <t>1605</t>
  </si>
  <si>
    <t>Terrenos</t>
  </si>
  <si>
    <t>1615</t>
  </si>
  <si>
    <t>Construcciones en Curso</t>
  </si>
  <si>
    <t>PATRIMONIO</t>
  </si>
  <si>
    <t>1635</t>
  </si>
  <si>
    <t>Bienes Muebles en Bodega</t>
  </si>
  <si>
    <t>1637</t>
  </si>
  <si>
    <t>Propiedad planta y equipo no explotados</t>
  </si>
  <si>
    <t>1640</t>
  </si>
  <si>
    <t>Edificaciones</t>
  </si>
  <si>
    <t>32</t>
  </si>
  <si>
    <t>PATRIMONIO INSTITUCIONAL</t>
  </si>
  <si>
    <t>1655</t>
  </si>
  <si>
    <t>Mazquinaria y equipo</t>
  </si>
  <si>
    <t>1665</t>
  </si>
  <si>
    <t>Muebles Enseres y Equipo de Oficina</t>
  </si>
  <si>
    <t xml:space="preserve">   3208</t>
  </si>
  <si>
    <t>Capital Fiscal</t>
  </si>
  <si>
    <t>1670</t>
  </si>
  <si>
    <t>Equipos de Comunicación y Computación</t>
  </si>
  <si>
    <t xml:space="preserve">   3215</t>
  </si>
  <si>
    <t>Reservas</t>
  </si>
  <si>
    <t>1675</t>
  </si>
  <si>
    <t>Equipo de Transporte y Tracción</t>
  </si>
  <si>
    <t xml:space="preserve">   3225</t>
  </si>
  <si>
    <t>Utilidad o Perdida de Ejercicios Anteriores</t>
  </si>
  <si>
    <t>1680</t>
  </si>
  <si>
    <t xml:space="preserve">Equipo  de comedor despensa y hotel </t>
  </si>
  <si>
    <t>1685</t>
  </si>
  <si>
    <t>Depreciación Acumulada</t>
  </si>
  <si>
    <t xml:space="preserve">   3230</t>
  </si>
  <si>
    <t>Resultados del Ejercicio</t>
  </si>
  <si>
    <t>1695</t>
  </si>
  <si>
    <t>Provision para Protección de Propied plant y Equi</t>
  </si>
  <si>
    <t xml:space="preserve">   3235</t>
  </si>
  <si>
    <t>Superavit por Donación</t>
  </si>
  <si>
    <t xml:space="preserve">   3240</t>
  </si>
  <si>
    <t>Superavit por Valorización</t>
  </si>
  <si>
    <t>1930</t>
  </si>
  <si>
    <t>Bienes recibidos en dación de pago</t>
  </si>
  <si>
    <t xml:space="preserve">   3245</t>
  </si>
  <si>
    <t>Revalorización del Patrimonio</t>
  </si>
  <si>
    <t>1970</t>
  </si>
  <si>
    <t>Intangibles</t>
  </si>
  <si>
    <t xml:space="preserve">   3250</t>
  </si>
  <si>
    <t>Ajustes Por Inflación</t>
  </si>
  <si>
    <t xml:space="preserve">   3255</t>
  </si>
  <si>
    <t>Patrimonio Institucional Incorporado</t>
  </si>
  <si>
    <t>1999</t>
  </si>
  <si>
    <t>Valorizaciones</t>
  </si>
  <si>
    <t>TOTAL ACTIVO</t>
  </si>
  <si>
    <t>TOTAL PASIVO Y PATRIMONIO</t>
  </si>
  <si>
    <t>CUENTAS DE ORDEN ACREEDORAS</t>
  </si>
  <si>
    <t>91</t>
  </si>
  <si>
    <t>RESPONSABILIDADES CONTINGENTES</t>
  </si>
  <si>
    <t>93</t>
  </si>
  <si>
    <t>ACREEDORAS DE CONTROL</t>
  </si>
  <si>
    <t>99</t>
  </si>
  <si>
    <t>ACREEDORAS POR CONTRA (DB)</t>
  </si>
  <si>
    <t>ESTADO DE ACTIVIDAD FINANCIERA, ECONOMICA Y SOCIAL</t>
  </si>
  <si>
    <t>CUARTO  TRIMESTRE DEL AÑO 2002</t>
  </si>
  <si>
    <t xml:space="preserve"> </t>
  </si>
  <si>
    <t>Cuentas</t>
  </si>
  <si>
    <t>INGRESOS OPERACIONALES</t>
  </si>
  <si>
    <t>Operaciones Interinstitucionales ( Recibidas )</t>
  </si>
  <si>
    <t>GASTOS OPERACIONALES</t>
  </si>
  <si>
    <t>De Administración</t>
  </si>
  <si>
    <t>Provisiones, Agotamiento, Amortización</t>
  </si>
  <si>
    <t>Gasto Público Social</t>
  </si>
  <si>
    <t xml:space="preserve">Operaciones Interinstitucionales </t>
  </si>
  <si>
    <t xml:space="preserve">EXCEDENTE ( DEFICIT ) OPERACIONAL </t>
  </si>
  <si>
    <t xml:space="preserve">OTROS INGRESOS </t>
  </si>
  <si>
    <t>41</t>
  </si>
  <si>
    <t>Ingresos Fiscales</t>
  </si>
  <si>
    <t>Otros Ingresos</t>
  </si>
  <si>
    <t>Otros Gastos</t>
  </si>
  <si>
    <t>EXCEDENTE ( DEFICIT ) ANTES DE AJUSTES POR INFLACION</t>
  </si>
  <si>
    <t>EXCEDENTE ( DEFICIT ) DEL EJERCICIO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</si>
</sst>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-* #,##0.00_-;\-* #,##0.00_-;_-* &quot;-&quot;??_-;_-@_-"/>
  </numFmts>
  <fonts count="17">
    <font>
      <sz val="10"/>
      <name val="Arial"/>
      <family val="0"/>
    </font>
    <font>
      <b/>
      <sz val="16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.75"/>
      <name val="Arial"/>
      <family val="0"/>
    </font>
    <font>
      <b/>
      <sz val="8"/>
      <name val="Arial"/>
      <family val="0"/>
    </font>
    <font>
      <sz val="14.75"/>
      <name val="Arial"/>
      <family val="0"/>
    </font>
    <font>
      <sz val="19"/>
      <name val="Arial"/>
      <family val="0"/>
    </font>
    <font>
      <b/>
      <sz val="9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Century Schoolbook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68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4" fillId="0" borderId="3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 horizontal="centerContinuous"/>
    </xf>
    <xf numFmtId="49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2" xfId="0" applyFont="1" applyBorder="1" applyAlignment="1">
      <alignment horizontal="centerContinuous"/>
    </xf>
    <xf numFmtId="49" fontId="15" fillId="2" borderId="4" xfId="0" applyNumberFormat="1" applyFont="1" applyFill="1" applyBorder="1" applyAlignment="1" quotePrefix="1">
      <alignment horizontal="left"/>
    </xf>
    <xf numFmtId="0" fontId="15" fillId="2" borderId="5" xfId="0" applyFont="1" applyFill="1" applyBorder="1" applyAlignment="1" quotePrefix="1">
      <alignment horizontal="center"/>
    </xf>
    <xf numFmtId="0" fontId="15" fillId="2" borderId="5" xfId="0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Continuous"/>
    </xf>
    <xf numFmtId="0" fontId="15" fillId="2" borderId="6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/>
    </xf>
    <xf numFmtId="0" fontId="13" fillId="0" borderId="0" xfId="0" applyFont="1" applyAlignment="1">
      <alignment horizontal="left"/>
    </xf>
    <xf numFmtId="168" fontId="7" fillId="0" borderId="7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68" fontId="7" fillId="0" borderId="8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8" fontId="7" fillId="0" borderId="2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168" fontId="12" fillId="0" borderId="2" xfId="0" applyNumberFormat="1" applyFont="1" applyBorder="1" applyAlignment="1">
      <alignment/>
    </xf>
    <xf numFmtId="168" fontId="13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168" fontId="7" fillId="0" borderId="0" xfId="0" applyNumberFormat="1" applyFont="1" applyAlignment="1">
      <alignment horizontal="left"/>
    </xf>
    <xf numFmtId="4" fontId="7" fillId="0" borderId="2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68" fontId="7" fillId="0" borderId="9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168" fontId="12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9" fontId="16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16" fillId="0" borderId="1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168" fontId="2" fillId="0" borderId="8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8" fontId="2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'[1]Estado de actividad financiera'!$K$6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'[2]Estado de actividad  financiera'!$L$6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'[2]Estado de actividad  financiera'!$K$7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'[1]Estado de actividad financiera'!$L$7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'[2]Estado de actividad  financiera'!$K$8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0033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'[1]Estado de actividad financiera'!$L$8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'[2]Estado de actividad  financiera'!$K$9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003366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'[1]Estado de actividad financiera'!$L$9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712081"/>
        <c:axId val="14888302"/>
      </c:bar3DChart>
      <c:catAx>
        <c:axId val="16712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88302"/>
        <c:crosses val="autoZero"/>
        <c:auto val="1"/>
        <c:lblOffset val="100"/>
        <c:noMultiLvlLbl val="0"/>
      </c:catAx>
      <c:valAx>
        <c:axId val="14888302"/>
        <c:scaling>
          <c:orientation val="minMax"/>
        </c:scaling>
        <c:axPos val="l"/>
        <c:delete val="1"/>
        <c:majorTickMark val="out"/>
        <c:minorTickMark val="none"/>
        <c:tickLblPos val="nextTo"/>
        <c:crossAx val="16712081"/>
        <c:crossesAt val="1"/>
        <c:crossBetween val="between"/>
        <c:dispUnits/>
      </c:valAx>
      <c:dTable>
        <c:showHorzBorder val="1"/>
        <c:showVertBorder val="1"/>
        <c:showOutline val="0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00CCFF"/>
            </a:gs>
            <a:gs pos="100000">
              <a:srgbClr val="000080"/>
            </a:gs>
          </a:gsLst>
          <a:lin ang="2700000" scaled="1"/>
        </a:gradFill>
        <a:ln w="3175">
          <a:noFill/>
        </a:ln>
      </c:spPr>
    </c:plotArea>
    <c:floo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0066CC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0066CC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6666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GASTOS ENERO -  SEPTIEMBRE DE 2005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173"/>
          <c:w val="0.562"/>
          <c:h val="0.65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4"/>
            <c:spPr>
              <a:solidFill>
                <a:srgbClr val="FF99CC"/>
              </a:solidFill>
            </c:spPr>
          </c:dPt>
          <c:dPt>
            <c:idx val="1"/>
            <c:explosion val="11"/>
            <c:spPr>
              <a:solidFill>
                <a:srgbClr val="FF0000"/>
              </a:solidFill>
            </c:spPr>
          </c:dPt>
          <c:dPt>
            <c:idx val="2"/>
            <c:explosion val="44"/>
            <c:spPr>
              <a:gradFill rotWithShape="1">
                <a:gsLst>
                  <a:gs pos="0">
                    <a:srgbClr val="008000"/>
                  </a:gs>
                  <a:gs pos="50000">
                    <a:srgbClr val="99CC00"/>
                  </a:gs>
                  <a:gs pos="100000">
                    <a:srgbClr val="008000"/>
                  </a:gs>
                </a:gsLst>
                <a:lin ang="2700000" scaled="1"/>
              </a:gradFill>
            </c:spPr>
          </c:dPt>
          <c:dPt>
            <c:idx val="3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'[1]Estado de actividad financiera'!$K$34:$K$37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'[3]Estado de  actividad financiera'!$L$34:$L$37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003366"/>
        </a:gs>
      </a:gsLst>
      <a:lin ang="18900000" scaled="1"/>
    </a:gra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9525</xdr:rowOff>
    </xdr:from>
    <xdr:to>
      <xdr:col>19</xdr:col>
      <xdr:colOff>238125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14020800" y="171450"/>
        <a:ext cx="98202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32</xdr:row>
      <xdr:rowOff>47625</xdr:rowOff>
    </xdr:from>
    <xdr:to>
      <xdr:col>19</xdr:col>
      <xdr:colOff>238125</xdr:colOff>
      <xdr:row>60</xdr:row>
      <xdr:rowOff>9525</xdr:rowOff>
    </xdr:to>
    <xdr:graphicFrame>
      <xdr:nvGraphicFramePr>
        <xdr:cNvPr id="2" name="Chart 1"/>
        <xdr:cNvGraphicFramePr/>
      </xdr:nvGraphicFramePr>
      <xdr:xfrm>
        <a:off x="14020800" y="5495925"/>
        <a:ext cx="98202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1114425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actividad%20financier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actividad%20%20financier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%20actividad%20financier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actividad financi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actividad  financier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 actividad financi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37">
      <selection activeCell="B23" sqref="B23"/>
    </sheetView>
  </sheetViews>
  <sheetFormatPr defaultColWidth="11.421875" defaultRowHeight="12.75"/>
  <cols>
    <col min="1" max="1" width="7.421875" style="0" bestFit="1" customWidth="1"/>
    <col min="2" max="2" width="40.140625" style="0" bestFit="1" customWidth="1"/>
    <col min="3" max="3" width="12.8515625" style="0" bestFit="1" customWidth="1"/>
    <col min="4" max="4" width="6.57421875" style="0" bestFit="1" customWidth="1"/>
    <col min="5" max="5" width="37.140625" style="0" bestFit="1" customWidth="1"/>
    <col min="6" max="6" width="12.8515625" style="0" bestFit="1" customWidth="1"/>
    <col min="7" max="7" width="47.8515625" style="0" bestFit="1" customWidth="1"/>
    <col min="8" max="8" width="16.421875" style="0" bestFit="1" customWidth="1"/>
    <col min="9" max="9" width="17.421875" style="0" bestFit="1" customWidth="1"/>
    <col min="11" max="11" width="46.421875" style="0" bestFit="1" customWidth="1"/>
    <col min="12" max="12" width="17.421875" style="0" bestFit="1" customWidth="1"/>
  </cols>
  <sheetData>
    <row r="1" spans="1:8" ht="12.75">
      <c r="A1" s="16" t="s">
        <v>8</v>
      </c>
      <c r="B1" s="17"/>
      <c r="C1" s="18"/>
      <c r="D1" s="19"/>
      <c r="E1" s="20"/>
      <c r="F1" s="21"/>
      <c r="G1" s="8"/>
      <c r="H1" s="8"/>
    </row>
    <row r="2" spans="1:9" ht="12.75">
      <c r="A2" s="16" t="s">
        <v>9</v>
      </c>
      <c r="B2" s="22"/>
      <c r="C2" s="22"/>
      <c r="D2" s="22"/>
      <c r="E2" s="22"/>
      <c r="F2" s="23"/>
      <c r="G2" s="8"/>
      <c r="H2" s="8"/>
      <c r="I2" s="2"/>
    </row>
    <row r="3" spans="1:9" ht="12.75">
      <c r="A3" s="16" t="s">
        <v>10</v>
      </c>
      <c r="B3" s="22"/>
      <c r="C3" s="22"/>
      <c r="D3" s="22"/>
      <c r="E3" s="22"/>
      <c r="F3" s="23"/>
      <c r="G3" s="8"/>
      <c r="H3" s="8"/>
      <c r="I3" s="2"/>
    </row>
    <row r="4" spans="1:9" ht="20.25">
      <c r="A4" s="16"/>
      <c r="B4" s="24"/>
      <c r="C4" s="18"/>
      <c r="D4" s="19"/>
      <c r="E4" s="20"/>
      <c r="F4" s="21"/>
      <c r="G4" s="8"/>
      <c r="H4" s="8"/>
      <c r="I4" s="1"/>
    </row>
    <row r="5" spans="1:9" ht="18.75" thickBot="1">
      <c r="A5" s="26"/>
      <c r="B5" s="28"/>
      <c r="C5" s="30"/>
      <c r="D5" s="31"/>
      <c r="E5" s="32"/>
      <c r="F5" s="33"/>
      <c r="G5" s="27"/>
      <c r="H5" s="27"/>
      <c r="I5" s="3"/>
    </row>
    <row r="6" spans="1:20" ht="12.75">
      <c r="A6" s="34" t="s">
        <v>11</v>
      </c>
      <c r="B6" s="35" t="s">
        <v>12</v>
      </c>
      <c r="C6" s="36">
        <v>2002</v>
      </c>
      <c r="D6" s="37" t="s">
        <v>13</v>
      </c>
      <c r="E6" s="36" t="s">
        <v>14</v>
      </c>
      <c r="F6" s="38">
        <v>2002</v>
      </c>
      <c r="G6" s="27"/>
      <c r="H6" s="27"/>
      <c r="K6" s="2"/>
      <c r="L6" s="4"/>
      <c r="M6" s="2"/>
      <c r="N6" s="2"/>
      <c r="O6" s="2"/>
      <c r="P6" s="2"/>
      <c r="Q6" s="2"/>
      <c r="R6" s="2"/>
      <c r="S6" s="2"/>
      <c r="T6" s="2"/>
    </row>
    <row r="7" spans="1:20" ht="20.25">
      <c r="A7" s="39"/>
      <c r="B7" s="40"/>
      <c r="C7" s="41"/>
      <c r="D7" s="42"/>
      <c r="E7" s="27"/>
      <c r="F7" s="43"/>
      <c r="G7" s="27"/>
      <c r="H7" s="27"/>
      <c r="I7" s="1"/>
      <c r="K7" s="2"/>
      <c r="L7" s="4"/>
      <c r="M7" s="2"/>
      <c r="N7" s="2"/>
      <c r="O7" s="2"/>
      <c r="P7" s="2"/>
      <c r="Q7" s="2"/>
      <c r="R7" s="2"/>
      <c r="S7" s="2"/>
      <c r="T7" s="2"/>
    </row>
    <row r="8" spans="1:12" ht="12.75">
      <c r="A8" s="39"/>
      <c r="B8" s="44" t="s">
        <v>15</v>
      </c>
      <c r="C8" s="45">
        <f>+C10+C13+C17+C26</f>
        <v>241510182</v>
      </c>
      <c r="D8" s="46"/>
      <c r="E8" s="44" t="s">
        <v>15</v>
      </c>
      <c r="F8" s="47">
        <f>+F12+F23+F24+F26+F29</f>
        <v>14841944</v>
      </c>
      <c r="G8" s="27"/>
      <c r="H8" s="48"/>
      <c r="K8" s="2"/>
      <c r="L8" s="4"/>
    </row>
    <row r="9" spans="1:12" ht="12.75">
      <c r="A9" s="39"/>
      <c r="B9" s="49"/>
      <c r="C9" s="50"/>
      <c r="D9" s="46"/>
      <c r="E9" s="51"/>
      <c r="F9" s="43"/>
      <c r="G9" s="27"/>
      <c r="H9" s="27"/>
      <c r="I9" s="5"/>
      <c r="K9" s="2"/>
      <c r="L9" s="6"/>
    </row>
    <row r="10" spans="1:20" ht="12.75">
      <c r="A10" s="39" t="s">
        <v>16</v>
      </c>
      <c r="B10" s="29" t="s">
        <v>17</v>
      </c>
      <c r="C10" s="50">
        <f>+C11+C12</f>
        <v>15724239</v>
      </c>
      <c r="D10" s="52">
        <v>22</v>
      </c>
      <c r="E10" s="25" t="s">
        <v>18</v>
      </c>
      <c r="F10" s="53">
        <f>+F11</f>
        <v>0</v>
      </c>
      <c r="G10" s="27"/>
      <c r="H10" s="27"/>
      <c r="I10" s="9"/>
      <c r="J10" s="2"/>
      <c r="M10" s="2"/>
      <c r="N10" s="2"/>
      <c r="O10" s="2"/>
      <c r="P10" s="2"/>
      <c r="Q10" s="2"/>
      <c r="R10" s="2"/>
      <c r="S10" s="2"/>
      <c r="T10" s="2"/>
    </row>
    <row r="11" spans="1:12" ht="12.75">
      <c r="A11" s="39" t="s">
        <v>19</v>
      </c>
      <c r="B11" s="54" t="s">
        <v>20</v>
      </c>
      <c r="C11" s="51">
        <v>3408</v>
      </c>
      <c r="D11" s="40" t="s">
        <v>21</v>
      </c>
      <c r="E11" s="25" t="s">
        <v>22</v>
      </c>
      <c r="F11" s="55">
        <v>0</v>
      </c>
      <c r="G11" s="27"/>
      <c r="H11" s="27"/>
      <c r="J11" s="2"/>
      <c r="K11" s="2"/>
      <c r="L11" s="2"/>
    </row>
    <row r="12" spans="1:8" ht="12.75">
      <c r="A12" s="39" t="s">
        <v>23</v>
      </c>
      <c r="B12" s="25" t="s">
        <v>24</v>
      </c>
      <c r="C12" s="51">
        <v>15720831</v>
      </c>
      <c r="D12" s="40" t="s">
        <v>25</v>
      </c>
      <c r="E12" s="56" t="s">
        <v>26</v>
      </c>
      <c r="F12" s="53">
        <f>SUM(F13:F21)</f>
        <v>14012551</v>
      </c>
      <c r="G12" s="48"/>
      <c r="H12" s="27"/>
    </row>
    <row r="13" spans="1:20" ht="12.75">
      <c r="A13" s="39" t="s">
        <v>27</v>
      </c>
      <c r="B13" s="25" t="s">
        <v>28</v>
      </c>
      <c r="C13" s="57">
        <f>C14+C15+C16</f>
        <v>99259847</v>
      </c>
      <c r="D13" s="40" t="s">
        <v>29</v>
      </c>
      <c r="E13" s="25" t="s">
        <v>30</v>
      </c>
      <c r="F13" s="55">
        <v>117</v>
      </c>
      <c r="G13" s="27"/>
      <c r="H13" s="27"/>
      <c r="M13" s="2"/>
      <c r="N13" s="2"/>
      <c r="O13" s="2"/>
      <c r="P13" s="2"/>
      <c r="Q13" s="2"/>
      <c r="R13" s="2"/>
      <c r="S13" s="2"/>
      <c r="T13" s="2"/>
    </row>
    <row r="14" spans="1:12" ht="12.75">
      <c r="A14" s="39" t="s">
        <v>31</v>
      </c>
      <c r="B14" s="49" t="s">
        <v>32</v>
      </c>
      <c r="C14" s="51">
        <v>86452432</v>
      </c>
      <c r="D14" s="40" t="s">
        <v>33</v>
      </c>
      <c r="E14" s="25" t="s">
        <v>34</v>
      </c>
      <c r="F14" s="55">
        <v>2140856</v>
      </c>
      <c r="G14" s="27"/>
      <c r="H14" s="27"/>
      <c r="J14" s="2"/>
      <c r="K14" s="2"/>
      <c r="L14" s="2"/>
    </row>
    <row r="15" spans="1:8" ht="12.75">
      <c r="A15" s="39" t="s">
        <v>35</v>
      </c>
      <c r="B15" s="49" t="s">
        <v>36</v>
      </c>
      <c r="C15" s="51">
        <v>12807415</v>
      </c>
      <c r="D15" s="40" t="s">
        <v>37</v>
      </c>
      <c r="E15" s="25" t="s">
        <v>38</v>
      </c>
      <c r="F15" s="55">
        <v>1729091</v>
      </c>
      <c r="G15" s="27"/>
      <c r="H15" s="27"/>
    </row>
    <row r="16" spans="1:8" ht="12.75">
      <c r="A16" s="39" t="s">
        <v>39</v>
      </c>
      <c r="B16" s="49" t="s">
        <v>40</v>
      </c>
      <c r="C16" s="51"/>
      <c r="D16" s="40" t="s">
        <v>41</v>
      </c>
      <c r="E16" s="25" t="s">
        <v>42</v>
      </c>
      <c r="F16" s="55"/>
      <c r="G16" s="27"/>
      <c r="H16" s="27"/>
    </row>
    <row r="17" spans="1:10" ht="12.75">
      <c r="A17" s="39" t="s">
        <v>43</v>
      </c>
      <c r="B17" s="25" t="s">
        <v>44</v>
      </c>
      <c r="C17" s="50">
        <f>+C18+C21+C24+C25+C20+C19+C22</f>
        <v>118066004</v>
      </c>
      <c r="D17" s="40" t="s">
        <v>45</v>
      </c>
      <c r="E17" s="25" t="s">
        <v>46</v>
      </c>
      <c r="F17" s="55">
        <v>70053</v>
      </c>
      <c r="G17" s="27"/>
      <c r="H17" s="27"/>
      <c r="J17" s="2"/>
    </row>
    <row r="18" spans="1:9" ht="12.75">
      <c r="A18" s="39" t="s">
        <v>47</v>
      </c>
      <c r="B18" s="25" t="s">
        <v>48</v>
      </c>
      <c r="C18" s="51">
        <v>96989846</v>
      </c>
      <c r="D18" s="40" t="s">
        <v>49</v>
      </c>
      <c r="E18" s="25" t="s">
        <v>50</v>
      </c>
      <c r="F18" s="55">
        <v>4215</v>
      </c>
      <c r="G18" s="27"/>
      <c r="H18" s="27"/>
      <c r="I18" s="9"/>
    </row>
    <row r="19" spans="1:20" ht="12.75">
      <c r="A19" s="39" t="s">
        <v>51</v>
      </c>
      <c r="B19" s="25" t="s">
        <v>52</v>
      </c>
      <c r="C19" s="51">
        <v>28104</v>
      </c>
      <c r="D19" s="40" t="s">
        <v>53</v>
      </c>
      <c r="E19" s="25" t="s">
        <v>54</v>
      </c>
      <c r="F19" s="55"/>
      <c r="G19" s="27"/>
      <c r="H19" s="27"/>
      <c r="M19" s="2"/>
      <c r="N19" s="2"/>
      <c r="O19" s="2"/>
      <c r="P19" s="2"/>
      <c r="Q19" s="2"/>
      <c r="R19" s="2"/>
      <c r="S19" s="2"/>
      <c r="T19" s="2"/>
    </row>
    <row r="20" spans="1:20" ht="12.75">
      <c r="A20" s="39" t="s">
        <v>55</v>
      </c>
      <c r="B20" s="25" t="s">
        <v>56</v>
      </c>
      <c r="C20" s="58">
        <v>3180430</v>
      </c>
      <c r="D20" s="59"/>
      <c r="E20" s="27"/>
      <c r="F20" s="55"/>
      <c r="G20" s="27"/>
      <c r="H20" s="27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39" t="s">
        <v>57</v>
      </c>
      <c r="B21" s="25" t="s">
        <v>58</v>
      </c>
      <c r="C21" s="51">
        <v>45269037</v>
      </c>
      <c r="D21" s="40" t="s">
        <v>59</v>
      </c>
      <c r="E21" s="25" t="s">
        <v>60</v>
      </c>
      <c r="F21" s="55">
        <v>10068219</v>
      </c>
      <c r="G21" s="27"/>
      <c r="H21" s="27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39" t="s">
        <v>61</v>
      </c>
      <c r="B22" s="25" t="s">
        <v>62</v>
      </c>
      <c r="C22" s="51"/>
      <c r="D22" s="40" t="s">
        <v>63</v>
      </c>
      <c r="E22" s="25" t="s">
        <v>64</v>
      </c>
      <c r="F22" s="55"/>
      <c r="G22" s="27"/>
      <c r="H22" s="27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9"/>
      <c r="B23" s="25"/>
      <c r="C23" s="51"/>
      <c r="D23" s="40" t="s">
        <v>65</v>
      </c>
      <c r="E23" s="25" t="s">
        <v>66</v>
      </c>
      <c r="F23" s="55">
        <v>146251</v>
      </c>
      <c r="G23" s="27"/>
      <c r="H23" s="27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9" t="s">
        <v>67</v>
      </c>
      <c r="B24" s="25" t="s">
        <v>68</v>
      </c>
      <c r="C24" s="51">
        <v>0</v>
      </c>
      <c r="D24" s="40" t="s">
        <v>69</v>
      </c>
      <c r="E24" s="25" t="s">
        <v>70</v>
      </c>
      <c r="F24" s="53">
        <f>+F25</f>
        <v>0</v>
      </c>
      <c r="G24" s="27"/>
      <c r="H24" s="27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9" t="s">
        <v>61</v>
      </c>
      <c r="B25" s="25" t="s">
        <v>71</v>
      </c>
      <c r="C25" s="51">
        <v>-27401413</v>
      </c>
      <c r="D25" s="40" t="s">
        <v>72</v>
      </c>
      <c r="E25" s="25" t="s">
        <v>73</v>
      </c>
      <c r="F25" s="55">
        <v>0</v>
      </c>
      <c r="G25" s="27"/>
      <c r="H25" s="27"/>
      <c r="I25" s="9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12" ht="12.75">
      <c r="A26" s="39" t="s">
        <v>74</v>
      </c>
      <c r="B26" s="29" t="s">
        <v>75</v>
      </c>
      <c r="C26" s="60">
        <f>C28+C29+C30</f>
        <v>8460092</v>
      </c>
      <c r="D26" s="40" t="s">
        <v>76</v>
      </c>
      <c r="E26" s="29" t="s">
        <v>77</v>
      </c>
      <c r="F26" s="61">
        <f>+F28</f>
        <v>683142</v>
      </c>
      <c r="G26" s="27"/>
      <c r="H26" s="27"/>
      <c r="K26" s="2"/>
      <c r="L26" s="2"/>
    </row>
    <row r="27" spans="1:8" ht="12.75">
      <c r="A27" s="39" t="s">
        <v>78</v>
      </c>
      <c r="B27" s="25" t="s">
        <v>79</v>
      </c>
      <c r="C27" s="60"/>
      <c r="D27" s="40"/>
      <c r="E27" s="25"/>
      <c r="F27" s="43"/>
      <c r="G27" s="27"/>
      <c r="H27" s="27"/>
    </row>
    <row r="28" spans="1:9" ht="12.75">
      <c r="A28" s="39" t="s">
        <v>80</v>
      </c>
      <c r="B28" s="25" t="s">
        <v>81</v>
      </c>
      <c r="C28" s="58">
        <v>166747</v>
      </c>
      <c r="D28" s="40" t="s">
        <v>82</v>
      </c>
      <c r="E28" s="25" t="s">
        <v>83</v>
      </c>
      <c r="F28" s="62">
        <v>683142</v>
      </c>
      <c r="G28" s="27"/>
      <c r="H28" s="27"/>
      <c r="I28" s="9"/>
    </row>
    <row r="29" spans="1:10" ht="12.75">
      <c r="A29" s="39" t="s">
        <v>84</v>
      </c>
      <c r="B29" s="25" t="s">
        <v>85</v>
      </c>
      <c r="C29" s="58">
        <v>41659</v>
      </c>
      <c r="D29" s="40" t="s">
        <v>86</v>
      </c>
      <c r="E29" s="29" t="s">
        <v>87</v>
      </c>
      <c r="F29" s="55">
        <f>+F30</f>
        <v>0</v>
      </c>
      <c r="G29" s="27"/>
      <c r="H29" s="27"/>
      <c r="J29" s="2"/>
    </row>
    <row r="30" spans="1:10" ht="12.75">
      <c r="A30" s="39" t="s">
        <v>88</v>
      </c>
      <c r="B30" s="25" t="s">
        <v>89</v>
      </c>
      <c r="C30" s="51">
        <v>8251686</v>
      </c>
      <c r="D30" s="40" t="s">
        <v>90</v>
      </c>
      <c r="E30" s="25" t="s">
        <v>91</v>
      </c>
      <c r="F30" s="55">
        <v>0</v>
      </c>
      <c r="G30" s="27"/>
      <c r="H30" s="27"/>
      <c r="J30" s="2"/>
    </row>
    <row r="31" spans="1:9" ht="12.75">
      <c r="A31" s="39" t="s">
        <v>92</v>
      </c>
      <c r="B31" s="25" t="s">
        <v>93</v>
      </c>
      <c r="C31" s="50"/>
      <c r="D31" s="40"/>
      <c r="E31" s="25"/>
      <c r="F31" s="43"/>
      <c r="G31" s="27"/>
      <c r="H31" s="27"/>
      <c r="I31" s="9"/>
    </row>
    <row r="32" spans="1:8" ht="12.75">
      <c r="A32" s="39"/>
      <c r="B32" s="44" t="s">
        <v>94</v>
      </c>
      <c r="C32" s="45">
        <f>+C34+C37+C43+C56</f>
        <v>643863078</v>
      </c>
      <c r="D32" s="40"/>
      <c r="E32" s="44" t="s">
        <v>94</v>
      </c>
      <c r="F32" s="47">
        <f>+F34+F37+F39+F41</f>
        <v>371645312</v>
      </c>
      <c r="G32" s="48"/>
      <c r="H32" s="27"/>
    </row>
    <row r="33" spans="1:8" ht="12.75">
      <c r="A33" s="39"/>
      <c r="B33" s="49"/>
      <c r="C33" s="51"/>
      <c r="D33" s="40"/>
      <c r="E33" s="25"/>
      <c r="F33" s="43"/>
      <c r="G33" s="27"/>
      <c r="H33" s="27"/>
    </row>
    <row r="34" spans="1:20" ht="12.75">
      <c r="A34" s="39" t="s">
        <v>27</v>
      </c>
      <c r="B34" s="29" t="s">
        <v>28</v>
      </c>
      <c r="C34" s="51">
        <f>SUM(C36)</f>
        <v>-93566</v>
      </c>
      <c r="D34" s="40" t="s">
        <v>95</v>
      </c>
      <c r="E34" s="56" t="s">
        <v>18</v>
      </c>
      <c r="F34" s="53">
        <f>SUM(F35:F36)</f>
        <v>0</v>
      </c>
      <c r="G34" s="27"/>
      <c r="H34" s="27"/>
      <c r="I34" s="15"/>
      <c r="K34" s="2"/>
      <c r="L34" s="6"/>
      <c r="M34" s="2"/>
      <c r="N34" s="2"/>
      <c r="O34" s="2"/>
      <c r="P34" s="2"/>
      <c r="Q34" s="2"/>
      <c r="R34" s="2"/>
      <c r="S34" s="2"/>
      <c r="T34" s="2"/>
    </row>
    <row r="35" spans="1:12" ht="12.75">
      <c r="A35" s="39" t="s">
        <v>96</v>
      </c>
      <c r="B35" s="49" t="s">
        <v>97</v>
      </c>
      <c r="C35" s="51"/>
      <c r="D35" s="40" t="s">
        <v>98</v>
      </c>
      <c r="E35" s="25" t="s">
        <v>99</v>
      </c>
      <c r="F35" s="55">
        <v>0</v>
      </c>
      <c r="G35" s="27"/>
      <c r="H35" s="27"/>
      <c r="I35" s="13"/>
      <c r="K35" s="2"/>
      <c r="L35" s="4"/>
    </row>
    <row r="36" spans="1:20" ht="12.75">
      <c r="A36" s="39" t="s">
        <v>39</v>
      </c>
      <c r="B36" s="49" t="s">
        <v>100</v>
      </c>
      <c r="C36" s="51">
        <v>-93566</v>
      </c>
      <c r="D36" s="40" t="s">
        <v>21</v>
      </c>
      <c r="E36" s="25" t="s">
        <v>101</v>
      </c>
      <c r="F36" s="55"/>
      <c r="G36" s="27"/>
      <c r="H36" s="27"/>
      <c r="K36" s="2"/>
      <c r="L36" s="6"/>
      <c r="M36" s="10"/>
      <c r="N36" s="10"/>
      <c r="O36" s="10"/>
      <c r="P36" s="10"/>
      <c r="Q36" s="10"/>
      <c r="R36" s="10"/>
      <c r="S36" s="10"/>
      <c r="T36" s="10"/>
    </row>
    <row r="37" spans="1:12" ht="12.75">
      <c r="A37" s="39" t="s">
        <v>43</v>
      </c>
      <c r="B37" s="29" t="s">
        <v>44</v>
      </c>
      <c r="C37" s="50">
        <f>SUM(C38:C42)</f>
        <v>641582081</v>
      </c>
      <c r="D37" s="40" t="s">
        <v>25</v>
      </c>
      <c r="E37" s="60" t="s">
        <v>26</v>
      </c>
      <c r="F37" s="53">
        <f>+F38</f>
        <v>342415888</v>
      </c>
      <c r="G37" s="27"/>
      <c r="H37" s="27"/>
      <c r="J37" s="10"/>
      <c r="K37" s="2"/>
      <c r="L37" s="12"/>
    </row>
    <row r="38" spans="1:20" ht="12.75">
      <c r="A38" s="39" t="s">
        <v>47</v>
      </c>
      <c r="B38" s="25" t="s">
        <v>48</v>
      </c>
      <c r="C38" s="51">
        <v>663640653</v>
      </c>
      <c r="D38" s="40" t="s">
        <v>102</v>
      </c>
      <c r="E38" s="25" t="s">
        <v>103</v>
      </c>
      <c r="F38" s="55">
        <v>342415888</v>
      </c>
      <c r="G38" s="27"/>
      <c r="H38" s="27"/>
      <c r="M38" s="2"/>
      <c r="N38" s="2"/>
      <c r="O38" s="2"/>
      <c r="P38" s="2"/>
      <c r="Q38" s="2"/>
      <c r="R38" s="2"/>
      <c r="S38" s="2"/>
      <c r="T38" s="2"/>
    </row>
    <row r="39" spans="1:12" ht="12.75">
      <c r="A39" s="39" t="s">
        <v>55</v>
      </c>
      <c r="B39" s="25" t="s">
        <v>56</v>
      </c>
      <c r="C39" s="51">
        <v>6844111</v>
      </c>
      <c r="D39" s="40" t="s">
        <v>69</v>
      </c>
      <c r="E39" s="25" t="s">
        <v>70</v>
      </c>
      <c r="F39" s="53">
        <f>+F40</f>
        <v>29229424</v>
      </c>
      <c r="G39" s="27"/>
      <c r="H39" s="27"/>
      <c r="J39" s="2"/>
      <c r="K39" s="2"/>
      <c r="L39" s="2"/>
    </row>
    <row r="40" spans="1:8" ht="12.75">
      <c r="A40" s="39" t="s">
        <v>57</v>
      </c>
      <c r="B40" s="25" t="s">
        <v>58</v>
      </c>
      <c r="C40" s="51">
        <v>13831334</v>
      </c>
      <c r="D40" s="40" t="s">
        <v>72</v>
      </c>
      <c r="E40" s="25" t="s">
        <v>73</v>
      </c>
      <c r="F40" s="55">
        <v>29229424</v>
      </c>
      <c r="G40" s="27"/>
      <c r="H40" s="27"/>
    </row>
    <row r="41" spans="1:20" ht="12.75">
      <c r="A41" s="39" t="s">
        <v>67</v>
      </c>
      <c r="B41" s="25" t="s">
        <v>68</v>
      </c>
      <c r="C41" s="51">
        <v>0</v>
      </c>
      <c r="D41" s="40" t="s">
        <v>76</v>
      </c>
      <c r="E41" s="29" t="s">
        <v>77</v>
      </c>
      <c r="F41" s="53">
        <f>+F42</f>
        <v>0</v>
      </c>
      <c r="G41" s="27"/>
      <c r="H41" s="27"/>
      <c r="M41" s="2"/>
      <c r="N41" s="2"/>
      <c r="O41" s="2"/>
      <c r="P41" s="2"/>
      <c r="Q41" s="2"/>
      <c r="R41" s="2"/>
      <c r="S41" s="2"/>
      <c r="T41" s="2"/>
    </row>
    <row r="42" spans="1:12" ht="12.75">
      <c r="A42" s="39" t="s">
        <v>61</v>
      </c>
      <c r="B42" s="25" t="s">
        <v>71</v>
      </c>
      <c r="C42" s="51">
        <v>-42734017</v>
      </c>
      <c r="D42" s="40" t="s">
        <v>82</v>
      </c>
      <c r="E42" s="25" t="s">
        <v>83</v>
      </c>
      <c r="F42" s="55"/>
      <c r="G42" s="27"/>
      <c r="H42" s="27"/>
      <c r="I42" s="15"/>
      <c r="K42" s="2"/>
      <c r="L42" s="2"/>
    </row>
    <row r="43" spans="1:10" ht="12.75">
      <c r="A43" s="39" t="s">
        <v>104</v>
      </c>
      <c r="B43" s="29" t="s">
        <v>105</v>
      </c>
      <c r="C43" s="50">
        <f>SUM(C44:C55)</f>
        <v>2132221</v>
      </c>
      <c r="D43" s="63"/>
      <c r="E43" s="27"/>
      <c r="F43" s="43"/>
      <c r="G43" s="27"/>
      <c r="H43" s="27"/>
      <c r="I43" s="13"/>
      <c r="J43" s="2"/>
    </row>
    <row r="44" spans="1:8" ht="12.75">
      <c r="A44" s="39" t="s">
        <v>106</v>
      </c>
      <c r="B44" s="25" t="s">
        <v>107</v>
      </c>
      <c r="C44" s="64">
        <v>1830381</v>
      </c>
      <c r="D44" s="40"/>
      <c r="E44" s="25"/>
      <c r="F44" s="43"/>
      <c r="G44" s="27"/>
      <c r="H44" s="27"/>
    </row>
    <row r="45" spans="1:9" ht="12.75">
      <c r="A45" s="39" t="s">
        <v>108</v>
      </c>
      <c r="B45" s="25" t="s">
        <v>109</v>
      </c>
      <c r="C45" s="64">
        <v>0</v>
      </c>
      <c r="D45" s="40"/>
      <c r="E45" s="29" t="s">
        <v>110</v>
      </c>
      <c r="F45" s="47">
        <f>+F48</f>
        <v>498886004</v>
      </c>
      <c r="G45" s="27"/>
      <c r="H45" s="27"/>
      <c r="I45" s="2"/>
    </row>
    <row r="46" spans="1:10" ht="12.75">
      <c r="A46" s="39" t="s">
        <v>111</v>
      </c>
      <c r="B46" s="25" t="s">
        <v>112</v>
      </c>
      <c r="C46" s="51">
        <v>1202882</v>
      </c>
      <c r="D46" s="63"/>
      <c r="E46" s="27"/>
      <c r="F46" s="43"/>
      <c r="G46" s="27"/>
      <c r="H46" s="27"/>
      <c r="J46" s="2"/>
    </row>
    <row r="47" spans="1:8" ht="12.75">
      <c r="A47" s="39" t="s">
        <v>113</v>
      </c>
      <c r="B47" s="25" t="s">
        <v>114</v>
      </c>
      <c r="C47" s="51"/>
      <c r="D47" s="63"/>
      <c r="E47" s="27"/>
      <c r="F47" s="43"/>
      <c r="G47" s="27"/>
      <c r="H47" s="27"/>
    </row>
    <row r="48" spans="1:8" ht="12.75">
      <c r="A48" s="39" t="s">
        <v>115</v>
      </c>
      <c r="B48" s="25" t="s">
        <v>116</v>
      </c>
      <c r="C48" s="51">
        <v>7937989</v>
      </c>
      <c r="D48" s="40" t="s">
        <v>117</v>
      </c>
      <c r="E48" s="29" t="s">
        <v>118</v>
      </c>
      <c r="F48" s="53">
        <f>SUM(F50:F62)</f>
        <v>498886004</v>
      </c>
      <c r="G48" s="27"/>
      <c r="H48" s="27"/>
    </row>
    <row r="49" spans="1:9" ht="12.75">
      <c r="A49" s="39" t="s">
        <v>119</v>
      </c>
      <c r="B49" s="25" t="s">
        <v>120</v>
      </c>
      <c r="C49" s="51"/>
      <c r="D49" s="40"/>
      <c r="E49" s="25"/>
      <c r="F49" s="53"/>
      <c r="G49" s="27"/>
      <c r="H49" s="27"/>
      <c r="I49" s="2"/>
    </row>
    <row r="50" spans="1:8" ht="12.75">
      <c r="A50" s="39" t="s">
        <v>121</v>
      </c>
      <c r="B50" s="49" t="s">
        <v>122</v>
      </c>
      <c r="C50" s="64">
        <v>10987992</v>
      </c>
      <c r="D50" s="40" t="s">
        <v>123</v>
      </c>
      <c r="E50" s="25" t="s">
        <v>124</v>
      </c>
      <c r="F50" s="55">
        <v>76547749</v>
      </c>
      <c r="G50" s="27"/>
      <c r="H50" s="27"/>
    </row>
    <row r="51" spans="1:8" ht="12.75">
      <c r="A51" s="39" t="s">
        <v>125</v>
      </c>
      <c r="B51" s="25" t="s">
        <v>126</v>
      </c>
      <c r="C51" s="64"/>
      <c r="D51" s="40" t="s">
        <v>127</v>
      </c>
      <c r="E51" s="25" t="s">
        <v>128</v>
      </c>
      <c r="F51" s="55">
        <v>5571391</v>
      </c>
      <c r="G51" s="27"/>
      <c r="H51" s="27"/>
    </row>
    <row r="52" spans="1:9" ht="12.75">
      <c r="A52" s="39" t="s">
        <v>129</v>
      </c>
      <c r="B52" s="25" t="s">
        <v>130</v>
      </c>
      <c r="C52" s="51">
        <v>797803</v>
      </c>
      <c r="D52" s="40" t="s">
        <v>131</v>
      </c>
      <c r="E52" s="25" t="s">
        <v>132</v>
      </c>
      <c r="F52" s="55">
        <v>335961301</v>
      </c>
      <c r="G52" s="27"/>
      <c r="H52" s="27"/>
      <c r="I52" s="2"/>
    </row>
    <row r="53" spans="1:8" ht="12.75">
      <c r="A53" s="39" t="s">
        <v>133</v>
      </c>
      <c r="B53" s="25" t="s">
        <v>134</v>
      </c>
      <c r="C53" s="51"/>
      <c r="D53" s="40"/>
      <c r="E53" s="25"/>
      <c r="F53" s="55"/>
      <c r="G53" s="27"/>
      <c r="H53" s="27"/>
    </row>
    <row r="54" spans="1:8" ht="12.75">
      <c r="A54" s="39" t="s">
        <v>135</v>
      </c>
      <c r="B54" s="25" t="s">
        <v>136</v>
      </c>
      <c r="C54" s="64">
        <v>-3887717</v>
      </c>
      <c r="D54" s="40" t="s">
        <v>137</v>
      </c>
      <c r="E54" s="25" t="s">
        <v>138</v>
      </c>
      <c r="F54" s="55">
        <v>42036701</v>
      </c>
      <c r="G54" s="27"/>
      <c r="H54" s="27"/>
    </row>
    <row r="55" spans="1:8" ht="12.75">
      <c r="A55" s="39" t="s">
        <v>139</v>
      </c>
      <c r="B55" s="25" t="s">
        <v>140</v>
      </c>
      <c r="C55" s="64">
        <v>-16737109</v>
      </c>
      <c r="D55" s="40"/>
      <c r="E55" s="25"/>
      <c r="F55" s="55"/>
      <c r="G55" s="27"/>
      <c r="H55" s="27"/>
    </row>
    <row r="56" spans="1:8" ht="12.75">
      <c r="A56" s="39" t="s">
        <v>74</v>
      </c>
      <c r="B56" s="29" t="s">
        <v>75</v>
      </c>
      <c r="C56" s="60">
        <f>SUM(C58:C63)</f>
        <v>242342</v>
      </c>
      <c r="D56" s="40" t="s">
        <v>141</v>
      </c>
      <c r="E56" s="25" t="s">
        <v>142</v>
      </c>
      <c r="F56" s="55">
        <v>884031</v>
      </c>
      <c r="G56" s="27"/>
      <c r="H56" s="27"/>
    </row>
    <row r="57" spans="1:8" ht="12.75">
      <c r="A57" s="39" t="s">
        <v>78</v>
      </c>
      <c r="B57" s="25" t="s">
        <v>79</v>
      </c>
      <c r="C57" s="60"/>
      <c r="D57" s="40"/>
      <c r="E57" s="25"/>
      <c r="F57" s="55"/>
      <c r="G57" s="27"/>
      <c r="H57" s="27"/>
    </row>
    <row r="58" spans="1:8" ht="12.75">
      <c r="A58" s="65" t="s">
        <v>80</v>
      </c>
      <c r="B58" s="25" t="s">
        <v>81</v>
      </c>
      <c r="C58" s="51"/>
      <c r="D58" s="40" t="s">
        <v>143</v>
      </c>
      <c r="E58" s="25" t="s">
        <v>144</v>
      </c>
      <c r="F58" s="55">
        <v>212370</v>
      </c>
      <c r="G58" s="27"/>
      <c r="H58" s="27"/>
    </row>
    <row r="59" spans="1:8" ht="12.75">
      <c r="A59" s="65" t="s">
        <v>145</v>
      </c>
      <c r="B59" s="27" t="s">
        <v>146</v>
      </c>
      <c r="C59" s="51">
        <v>0</v>
      </c>
      <c r="D59" s="40" t="s">
        <v>147</v>
      </c>
      <c r="E59" s="25" t="s">
        <v>148</v>
      </c>
      <c r="F59" s="55">
        <v>100635060</v>
      </c>
      <c r="G59" s="27"/>
      <c r="H59" s="27"/>
    </row>
    <row r="60" spans="1:8" ht="12.75">
      <c r="A60" s="65" t="s">
        <v>84</v>
      </c>
      <c r="B60" s="27" t="s">
        <v>85</v>
      </c>
      <c r="C60" s="51"/>
      <c r="D60" s="40"/>
      <c r="E60" s="25"/>
      <c r="F60" s="55"/>
      <c r="G60" s="27"/>
      <c r="H60" s="27"/>
    </row>
    <row r="61" spans="1:8" ht="12.75">
      <c r="A61" s="39" t="s">
        <v>149</v>
      </c>
      <c r="B61" s="25" t="s">
        <v>150</v>
      </c>
      <c r="C61" s="60">
        <v>30023</v>
      </c>
      <c r="D61" s="40" t="s">
        <v>151</v>
      </c>
      <c r="E61" s="25" t="s">
        <v>152</v>
      </c>
      <c r="F61" s="55">
        <v>-62962719</v>
      </c>
      <c r="G61" s="27"/>
      <c r="H61" s="27"/>
    </row>
    <row r="62" spans="1:8" ht="12.75">
      <c r="A62" s="65" t="s">
        <v>88</v>
      </c>
      <c r="B62" s="27" t="s">
        <v>89</v>
      </c>
      <c r="C62" s="51"/>
      <c r="D62" s="40" t="s">
        <v>153</v>
      </c>
      <c r="E62" s="25" t="s">
        <v>154</v>
      </c>
      <c r="F62" s="55">
        <v>120</v>
      </c>
      <c r="G62" s="27"/>
      <c r="H62" s="27"/>
    </row>
    <row r="63" spans="1:8" ht="12.75">
      <c r="A63" s="39" t="s">
        <v>155</v>
      </c>
      <c r="B63" s="25" t="s">
        <v>156</v>
      </c>
      <c r="C63" s="51">
        <v>212319</v>
      </c>
      <c r="D63" s="63"/>
      <c r="E63" s="27"/>
      <c r="F63" s="43"/>
      <c r="G63" s="27"/>
      <c r="H63" s="66"/>
    </row>
    <row r="64" spans="1:8" ht="13.5" thickBot="1">
      <c r="A64" s="39"/>
      <c r="B64" s="29" t="s">
        <v>157</v>
      </c>
      <c r="C64" s="67">
        <f>+C32+C8</f>
        <v>885373260</v>
      </c>
      <c r="D64" s="63"/>
      <c r="E64" s="29" t="s">
        <v>158</v>
      </c>
      <c r="F64" s="68">
        <f>+F45+F32+F8</f>
        <v>885373260</v>
      </c>
      <c r="G64" s="27"/>
      <c r="H64" s="66"/>
    </row>
    <row r="65" spans="1:8" ht="13.5" thickTop="1">
      <c r="A65" s="69"/>
      <c r="B65" s="27"/>
      <c r="C65" s="51"/>
      <c r="D65" s="70"/>
      <c r="E65" s="25"/>
      <c r="F65" s="43"/>
      <c r="G65" s="27"/>
      <c r="H65" s="27"/>
    </row>
    <row r="66" spans="1:8" ht="12.75">
      <c r="A66" s="69"/>
      <c r="B66" s="27"/>
      <c r="C66" s="51"/>
      <c r="D66" s="27"/>
      <c r="E66" s="27"/>
      <c r="F66" s="43"/>
      <c r="G66" s="27"/>
      <c r="H66" s="27"/>
    </row>
    <row r="67" spans="1:8" ht="12.75">
      <c r="A67" s="69"/>
      <c r="B67" s="27"/>
      <c r="C67" s="51"/>
      <c r="D67" s="27"/>
      <c r="E67" s="25" t="s">
        <v>159</v>
      </c>
      <c r="F67" s="55">
        <v>46587497</v>
      </c>
      <c r="G67" s="27"/>
      <c r="H67" s="27"/>
    </row>
    <row r="68" spans="1:8" ht="12.75">
      <c r="A68" s="71"/>
      <c r="B68" s="27"/>
      <c r="C68" s="27"/>
      <c r="D68" s="40" t="s">
        <v>160</v>
      </c>
      <c r="E68" s="25" t="s">
        <v>161</v>
      </c>
      <c r="F68" s="55">
        <v>-46587497</v>
      </c>
      <c r="G68" s="27"/>
      <c r="H68" s="27"/>
    </row>
    <row r="69" spans="1:8" ht="12.75">
      <c r="A69" s="71"/>
      <c r="B69" s="27"/>
      <c r="C69" s="27"/>
      <c r="D69" s="40" t="s">
        <v>162</v>
      </c>
      <c r="E69" s="25" t="s">
        <v>163</v>
      </c>
      <c r="F69" s="55">
        <v>36000000</v>
      </c>
      <c r="G69" s="27"/>
      <c r="H69" s="27"/>
    </row>
    <row r="70" spans="1:8" ht="12.75">
      <c r="A70" s="65"/>
      <c r="B70" s="25"/>
      <c r="C70" s="50"/>
      <c r="D70" s="40" t="s">
        <v>164</v>
      </c>
      <c r="E70" s="25" t="s">
        <v>165</v>
      </c>
      <c r="F70" s="55">
        <v>-36000000</v>
      </c>
      <c r="G70" s="27"/>
      <c r="H70" s="27"/>
    </row>
    <row r="71" spans="1:8" ht="13.5" thickBot="1">
      <c r="A71" s="72"/>
      <c r="B71" s="73"/>
      <c r="C71" s="74"/>
      <c r="D71" s="75"/>
      <c r="E71" s="76"/>
      <c r="F71" s="77"/>
      <c r="G71" s="27"/>
      <c r="H71" s="27"/>
    </row>
    <row r="72" spans="1:8" ht="12.75">
      <c r="A72" s="59"/>
      <c r="B72" s="27"/>
      <c r="C72" s="51"/>
      <c r="D72" s="27"/>
      <c r="E72" s="27"/>
      <c r="F72" s="27"/>
      <c r="G72" s="27"/>
      <c r="H72" s="27"/>
    </row>
    <row r="73" spans="1:3" ht="12.75">
      <c r="A73" s="59"/>
      <c r="B73" s="27"/>
      <c r="C73" s="5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8" sqref="B8"/>
    </sheetView>
  </sheetViews>
  <sheetFormatPr defaultColWidth="11.421875" defaultRowHeight="12.75"/>
  <cols>
    <col min="1" max="1" width="7.421875" style="0" bestFit="1" customWidth="1"/>
    <col min="2" max="2" width="56.8515625" style="0" bestFit="1" customWidth="1"/>
    <col min="3" max="3" width="14.8515625" style="0" bestFit="1" customWidth="1"/>
  </cols>
  <sheetData>
    <row r="1" spans="1:3" ht="12.75">
      <c r="A1" s="78"/>
      <c r="B1" s="79"/>
      <c r="C1" s="80"/>
    </row>
    <row r="2" spans="1:3" ht="12.75">
      <c r="A2" s="78"/>
      <c r="B2" s="79"/>
      <c r="C2" s="80"/>
    </row>
    <row r="3" spans="1:3" ht="12.75">
      <c r="A3" s="81"/>
      <c r="B3" s="79"/>
      <c r="C3" s="80"/>
    </row>
    <row r="4" spans="1:3" ht="12.75">
      <c r="A4" s="22" t="s">
        <v>166</v>
      </c>
      <c r="B4" s="22"/>
      <c r="C4" s="22"/>
    </row>
    <row r="5" spans="1:3" ht="12.75">
      <c r="A5" s="22" t="s">
        <v>167</v>
      </c>
      <c r="B5" s="22"/>
      <c r="C5" s="22"/>
    </row>
    <row r="6" spans="1:3" ht="12.75">
      <c r="A6" s="82"/>
      <c r="B6" s="83"/>
      <c r="C6" s="10"/>
    </row>
    <row r="7" spans="1:3" ht="13.5" thickBot="1">
      <c r="A7" s="84"/>
      <c r="C7" t="s">
        <v>168</v>
      </c>
    </row>
    <row r="8" spans="1:3" ht="12.75">
      <c r="A8" s="85" t="s">
        <v>13</v>
      </c>
      <c r="B8" s="86" t="s">
        <v>169</v>
      </c>
      <c r="C8" s="87">
        <v>2002</v>
      </c>
    </row>
    <row r="9" spans="1:3" ht="12.75">
      <c r="A9" s="88"/>
      <c r="B9" s="89"/>
      <c r="C9" s="90"/>
    </row>
    <row r="10" spans="1:3" ht="12.75">
      <c r="A10" s="88"/>
      <c r="B10" s="7" t="s">
        <v>170</v>
      </c>
      <c r="C10" s="92">
        <f>+C11</f>
        <v>15251906</v>
      </c>
    </row>
    <row r="11" spans="1:3" ht="12.75">
      <c r="A11" s="88" t="s">
        <v>1</v>
      </c>
      <c r="B11" s="10" t="s">
        <v>171</v>
      </c>
      <c r="C11" s="93">
        <v>15251906</v>
      </c>
    </row>
    <row r="12" spans="1:3" ht="12.75">
      <c r="A12" s="88"/>
      <c r="B12" s="91"/>
      <c r="C12" s="93"/>
    </row>
    <row r="13" spans="1:3" ht="12.75">
      <c r="A13" s="88"/>
      <c r="B13" s="7" t="s">
        <v>172</v>
      </c>
      <c r="C13" s="92">
        <f>SUM(C14:C17)</f>
        <v>68063870</v>
      </c>
    </row>
    <row r="14" spans="1:3" ht="12.75">
      <c r="A14" s="88" t="s">
        <v>0</v>
      </c>
      <c r="B14" s="10" t="s">
        <v>173</v>
      </c>
      <c r="C14" s="93">
        <v>15133365</v>
      </c>
    </row>
    <row r="15" spans="1:3" ht="12.75">
      <c r="A15" s="88" t="s">
        <v>3</v>
      </c>
      <c r="B15" s="10" t="s">
        <v>174</v>
      </c>
      <c r="C15" s="93">
        <v>46167329</v>
      </c>
    </row>
    <row r="16" spans="1:3" ht="12.75">
      <c r="A16" s="88" t="s">
        <v>5</v>
      </c>
      <c r="B16" s="10" t="s">
        <v>175</v>
      </c>
      <c r="C16" s="93">
        <v>6762576</v>
      </c>
    </row>
    <row r="17" spans="1:3" ht="12.75">
      <c r="A17" s="88" t="s">
        <v>4</v>
      </c>
      <c r="B17" s="10" t="s">
        <v>176</v>
      </c>
      <c r="C17" s="93">
        <v>600</v>
      </c>
    </row>
    <row r="18" spans="1:3" ht="12.75">
      <c r="A18" s="88"/>
      <c r="B18" s="91"/>
      <c r="C18" s="93"/>
    </row>
    <row r="19" spans="1:3" ht="12.75">
      <c r="A19" s="88"/>
      <c r="B19" s="7" t="s">
        <v>177</v>
      </c>
      <c r="C19" s="92">
        <f>+C10-C13</f>
        <v>-52811964</v>
      </c>
    </row>
    <row r="20" spans="1:3" ht="12.75">
      <c r="A20" s="88"/>
      <c r="B20" s="91"/>
      <c r="C20" s="93"/>
    </row>
    <row r="21" spans="1:3" ht="12.75">
      <c r="A21" s="88"/>
      <c r="B21" s="91"/>
      <c r="C21" s="93"/>
    </row>
    <row r="22" spans="1:3" ht="12.75">
      <c r="A22" s="88"/>
      <c r="B22" s="7" t="s">
        <v>178</v>
      </c>
      <c r="C22" s="92">
        <f>+C24+C23</f>
        <v>106555011</v>
      </c>
    </row>
    <row r="23" spans="1:3" ht="12.75">
      <c r="A23" s="88" t="s">
        <v>179</v>
      </c>
      <c r="B23" s="11" t="s">
        <v>180</v>
      </c>
      <c r="C23" s="93">
        <v>4046</v>
      </c>
    </row>
    <row r="24" spans="1:3" ht="12.75">
      <c r="A24" s="88" t="s">
        <v>2</v>
      </c>
      <c r="B24" s="10" t="s">
        <v>181</v>
      </c>
      <c r="C24" s="93">
        <v>106550965</v>
      </c>
    </row>
    <row r="25" spans="1:3" ht="12.75">
      <c r="A25" s="88"/>
      <c r="B25" s="91"/>
      <c r="C25" s="93"/>
    </row>
    <row r="26" spans="1:3" ht="12.75">
      <c r="A26" s="88"/>
      <c r="B26" s="91"/>
      <c r="C26" s="93"/>
    </row>
    <row r="27" spans="1:3" ht="12.75">
      <c r="A27" s="88"/>
      <c r="B27" s="14" t="s">
        <v>7</v>
      </c>
      <c r="C27" s="92">
        <f>+C28</f>
        <v>11706346</v>
      </c>
    </row>
    <row r="28" spans="1:3" ht="12.75">
      <c r="A28" s="88" t="s">
        <v>6</v>
      </c>
      <c r="B28" s="10" t="s">
        <v>182</v>
      </c>
      <c r="C28" s="93">
        <v>11706346</v>
      </c>
    </row>
    <row r="29" spans="1:3" ht="12.75">
      <c r="A29" s="88"/>
      <c r="B29" s="91"/>
      <c r="C29" s="93"/>
    </row>
    <row r="30" spans="1:3" ht="12.75">
      <c r="A30" s="88"/>
      <c r="B30" s="91"/>
      <c r="C30" s="93"/>
    </row>
    <row r="31" spans="1:3" ht="12.75">
      <c r="A31" s="88"/>
      <c r="B31" s="7" t="s">
        <v>183</v>
      </c>
      <c r="C31" s="92">
        <f>+C19+C22-C27</f>
        <v>42036701</v>
      </c>
    </row>
    <row r="32" spans="1:3" ht="12.75">
      <c r="A32" s="88"/>
      <c r="B32" s="91"/>
      <c r="C32" s="93"/>
    </row>
    <row r="33" spans="1:3" ht="12.75">
      <c r="A33" s="88"/>
      <c r="B33" s="91"/>
      <c r="C33" s="93"/>
    </row>
    <row r="34" spans="1:3" ht="13.5" thickBot="1">
      <c r="A34" s="94"/>
      <c r="B34" s="95" t="s">
        <v>184</v>
      </c>
      <c r="C34" s="96">
        <f>+C31</f>
        <v>42036701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Moreno</dc:creator>
  <cp:keywords/>
  <dc:description/>
  <cp:lastModifiedBy>Sonia Moreno</cp:lastModifiedBy>
  <dcterms:created xsi:type="dcterms:W3CDTF">2007-06-06T15:20:41Z</dcterms:created>
  <dcterms:modified xsi:type="dcterms:W3CDTF">2007-06-06T15:24:14Z</dcterms:modified>
  <cp:category/>
  <cp:version/>
  <cp:contentType/>
  <cp:contentStatus/>
</cp:coreProperties>
</file>