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nalvarado\AppData\Local\Microsoft\Windows\INetCache\Content.Outlook\FX7Y7T0Z\"/>
    </mc:Choice>
  </mc:AlternateContent>
  <xr:revisionPtr revIDLastSave="0" documentId="13_ncr:1_{D9F09825-8335-4C9B-A68E-BA1F8F608E66}" xr6:coauthVersionLast="47" xr6:coauthVersionMax="47" xr10:uidLastSave="{00000000-0000-0000-0000-000000000000}"/>
  <bookViews>
    <workbookView xWindow="-120" yWindow="-120" windowWidth="29040" windowHeight="15840" tabRatio="651" activeTab="1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Acumulado" sheetId="2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0" localSheetId="4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Enero'!$A$1:$I$42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6" l="1"/>
  <c r="I33" i="26"/>
  <c r="I32" i="26"/>
  <c r="I28" i="26"/>
  <c r="I26" i="26"/>
  <c r="I24" i="26"/>
  <c r="I22" i="26"/>
  <c r="I20" i="26"/>
  <c r="I17" i="26"/>
  <c r="I15" i="26"/>
  <c r="I14" i="26"/>
  <c r="I12" i="26"/>
  <c r="D41" i="26"/>
  <c r="D37" i="26"/>
  <c r="D35" i="26"/>
  <c r="D31" i="26"/>
  <c r="D28" i="26"/>
  <c r="D26" i="26"/>
  <c r="D24" i="26"/>
  <c r="D22" i="26"/>
  <c r="D19" i="26"/>
  <c r="D18" i="26"/>
  <c r="D17" i="26"/>
  <c r="D14" i="26"/>
  <c r="D12" i="26"/>
  <c r="D18" i="3"/>
  <c r="D19" i="3"/>
  <c r="D17" i="3"/>
  <c r="D20" i="3"/>
  <c r="B14" i="26" l="1"/>
  <c r="C41" i="25" l="1"/>
  <c r="C40" i="25"/>
  <c r="C39" i="25"/>
  <c r="C38" i="25"/>
  <c r="C35" i="25"/>
  <c r="C33" i="25"/>
  <c r="C32" i="25"/>
  <c r="C26" i="25"/>
  <c r="C20" i="25"/>
  <c r="C19" i="25"/>
  <c r="C15" i="25"/>
  <c r="C14" i="25"/>
  <c r="C13" i="25"/>
  <c r="C12" i="25"/>
  <c r="C42" i="27" l="1"/>
  <c r="C21" i="27"/>
  <c r="C16" i="27"/>
  <c r="I40" i="26"/>
  <c r="H39" i="26"/>
  <c r="G39" i="26"/>
  <c r="I39" i="26" s="1"/>
  <c r="I37" i="26"/>
  <c r="I36" i="26"/>
  <c r="I35" i="26"/>
  <c r="I34" i="26"/>
  <c r="D33" i="26"/>
  <c r="H28" i="26"/>
  <c r="H41" i="26" s="1"/>
  <c r="G28" i="26"/>
  <c r="C22" i="26"/>
  <c r="D20" i="26"/>
  <c r="D16" i="26"/>
  <c r="C14" i="26"/>
  <c r="H12" i="26"/>
  <c r="G12" i="26"/>
  <c r="C23" i="2"/>
  <c r="C36" i="25"/>
  <c r="C34" i="25"/>
  <c r="C23" i="27" l="1"/>
  <c r="C28" i="27" s="1"/>
  <c r="C44" i="27" s="1"/>
  <c r="C49" i="27" s="1"/>
  <c r="B41" i="26"/>
  <c r="C41" i="26"/>
  <c r="G41" i="26"/>
  <c r="C42" i="25"/>
  <c r="C21" i="2" l="1"/>
  <c r="C31" i="25" l="1"/>
  <c r="C16" i="25" l="1"/>
  <c r="H12" i="3" l="1"/>
  <c r="G12" i="3"/>
  <c r="I26" i="3"/>
  <c r="I24" i="3"/>
  <c r="I22" i="3"/>
  <c r="I20" i="3"/>
  <c r="I17" i="3"/>
  <c r="I15" i="3"/>
  <c r="I14" i="3"/>
  <c r="H39" i="3" l="1"/>
  <c r="H28" i="3"/>
  <c r="C21" i="25" l="1"/>
  <c r="C23" i="25" s="1"/>
  <c r="C28" i="25" s="1"/>
  <c r="C44" i="25" s="1"/>
  <c r="C22" i="3"/>
  <c r="C14" i="3"/>
  <c r="C41" i="3" l="1"/>
  <c r="I40" i="3" l="1"/>
  <c r="G39" i="3"/>
  <c r="D37" i="3"/>
  <c r="I37" i="3"/>
  <c r="I36" i="3"/>
  <c r="D35" i="3"/>
  <c r="I35" i="3"/>
  <c r="I34" i="3"/>
  <c r="D33" i="3"/>
  <c r="I33" i="3"/>
  <c r="I32" i="3"/>
  <c r="D31" i="3"/>
  <c r="G28" i="3"/>
  <c r="D28" i="3"/>
  <c r="D26" i="3"/>
  <c r="D24" i="3"/>
  <c r="B22" i="3"/>
  <c r="D22" i="3" s="1"/>
  <c r="D16" i="3"/>
  <c r="B14" i="3"/>
  <c r="D14" i="3" s="1"/>
  <c r="D12" i="3"/>
  <c r="C42" i="2"/>
  <c r="C49" i="25" s="1"/>
  <c r="C16" i="2"/>
  <c r="G41" i="3" l="1"/>
  <c r="C28" i="2"/>
  <c r="C44" i="2" s="1"/>
  <c r="C49" i="2" s="1"/>
  <c r="I28" i="3"/>
  <c r="B41" i="3"/>
  <c r="I39" i="3"/>
  <c r="H41" i="3"/>
  <c r="I41" i="3" l="1"/>
  <c r="D41" i="3"/>
</calcChain>
</file>

<file path=xl/sharedStrings.xml><?xml version="1.0" encoding="utf-8"?>
<sst xmlns="http://schemas.openxmlformats.org/spreadsheetml/2006/main" count="183" uniqueCount="75">
  <si>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</si>
  <si>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</si>
  <si>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</si>
  <si>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</si>
  <si>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</si>
  <si>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</si>
  <si>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</si>
  <si>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</si>
  <si>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</si>
  <si>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</si>
  <si>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</si>
  <si>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</si>
  <si>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</si>
  <si>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</si>
  <si>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</si>
  <si>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</si>
  <si>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</si>
  <si>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</si>
  <si>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</si>
  <si>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</si>
  <si>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</si>
  <si>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</si>
  <si>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</si>
  <si>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</si>
  <si>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</si>
  <si>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</si>
  <si>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</si>
  <si>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</si>
  <si>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</si>
  <si>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</si>
  <si>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</si>
  <si>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</si>
  <si>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</si>
  <si>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</si>
  <si>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</si>
  <si>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</si>
  <si>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</si>
  <si>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</si>
  <si>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</si>
  <si>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</si>
  <si>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</si>
  <si>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</si>
  <si>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</si>
  <si>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</si>
  <si>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</si>
  <si>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</si>
  <si>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</si>
  <si>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</si>
  <si>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</si>
  <si>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</si>
  <si>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</si>
  <si>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</si>
  <si>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</si>
  <si>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</si>
  <si>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</si>
  <si>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</si>
  <si>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</si>
  <si>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</si>
  <si>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</si>
  <si>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</si>
  <si>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</si>
  <si>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</si>
  <si>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</si>
  <si>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</si>
  <si>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</si>
  <si>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</si>
  <si>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</si>
  <si>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</si>
  <si>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</si>
  <si>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</si>
  <si>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</si>
  <si>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</si>
  <si>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</si>
  <si>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DEL 01 DE ENERO AL 28 DE FEBRERO DE 2023</t>
  </si>
  <si>
    <t>Inversiones Costo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</si>
</sst>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$&quot;\ * #,##0_-;\-&quot;$&quot;\ * #,##0_-;_-&quot;$&quot;\ * &quot;-&quot;_-;_-@_-"/>
    <numFmt numFmtId="164" formatCode="&quot;$&quot;#,##0.00;[Red]\-&quot;$&quot;#,##0.00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._.* #,##0_)_%;_._.* \(#,##0\)_%;_._.* \ _)_%"/>
    <numFmt numFmtId="168" formatCode="_._.* #,##0.0_)_%;_._.* \(#,##0.0\)_%;_._.* \ _)_%"/>
    <numFmt numFmtId="169" formatCode="_._.&quot;$&quot;* #,##0_)_%;_._.&quot;$&quot;* \(#,##0\)_%;_._.&quot;$&quot;* \ _)_%"/>
    <numFmt numFmtId="170" formatCode="_._.&quot;$&quot;* #,##0.0_)_%;_._.&quot;$&quot;* \(#,##0.0\)_%;_._.&quot;$&quot;* \ _)_%"/>
    <numFmt numFmtId="171" formatCode="_(* #,##0.0_);_(* \(#,##0.0\);_(* &quot;-&quot;?_);_(@_)"/>
    <numFmt numFmtId="172" formatCode="_-* #,##0.0_-;\-* #,##0.0_-;_-* &quot;-&quot;?_-;_-@_-"/>
    <numFmt numFmtId="173" formatCode="_._.* #,##0_)_%;_._.* \(#,##0\)_%;_._.* 0_)_%;_._.@_)_%"/>
    <numFmt numFmtId="174" formatCode="_._.* #,###\-_)_%;_._.* \(#,###\-\)_%;_._.* \-_)_%;_._.@_)_%"/>
    <numFmt numFmtId="175" formatCode="_._.* #,###\-_)_%;_._.* \(#,###\-\)_%;_._.* \-\ \ \ \ \ \ \ \ _)_%;_._.@_)_%"/>
    <numFmt numFmtId="176" formatCode="_(* #,##0.0_);_(* \(#,##0.0\);_(* &quot;-&quot;??_);_(@_)"/>
    <numFmt numFmtId="177" formatCode="_(&quot;$&quot;\ * #,##0.0_);_(&quot;$&quot;\ * \(#,##0.0\);_(&quot;$&quot;\ * &quot;-&quot;?_);_(@_)"/>
    <numFmt numFmtId="178" formatCode="#,##0.0_);\(#,##0.0\)"/>
    <numFmt numFmtId="179" formatCode="_-&quot;$&quot;\ * #,##0.0_-;\-&quot;$&quot;\ * #,##0.0_-;_-&quot;$&quot;\ * &quot;-&quot;?_-;_-@_-"/>
    <numFmt numFmtId="180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3" fontId="3" fillId="0" borderId="0"/>
    <xf numFmtId="174" fontId="4" fillId="0" borderId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9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8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0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8" fontId="10" fillId="0" borderId="0" xfId="2" applyNumberFormat="1" applyFont="1" applyAlignment="1">
      <alignment horizontal="right" vertical="center"/>
    </xf>
    <xf numFmtId="167" fontId="10" fillId="0" borderId="0" xfId="2" applyFont="1" applyAlignment="1">
      <alignment horizontal="right" vertical="center"/>
    </xf>
    <xf numFmtId="168" fontId="10" fillId="0" borderId="0" xfId="3" applyNumberFormat="1" applyFont="1" applyAlignment="1">
      <alignment vertical="center"/>
    </xf>
    <xf numFmtId="178" fontId="10" fillId="0" borderId="0" xfId="3" applyNumberFormat="1" applyFont="1" applyAlignment="1" applyProtection="1">
      <alignment vertical="center"/>
      <protection locked="0"/>
    </xf>
    <xf numFmtId="173" fontId="10" fillId="0" borderId="0" xfId="4" applyFont="1" applyAlignment="1">
      <alignment vertical="center"/>
    </xf>
    <xf numFmtId="178" fontId="10" fillId="0" borderId="0" xfId="2" applyNumberFormat="1" applyFont="1" applyAlignment="1">
      <alignment vertical="center"/>
    </xf>
    <xf numFmtId="168" fontId="10" fillId="0" borderId="0" xfId="2" applyNumberFormat="1" applyFont="1" applyFill="1" applyAlignment="1">
      <alignment vertical="center"/>
    </xf>
    <xf numFmtId="176" fontId="10" fillId="0" borderId="0" xfId="6" applyNumberFormat="1" applyFont="1" applyAlignment="1">
      <alignment vertical="center"/>
    </xf>
    <xf numFmtId="168" fontId="13" fillId="0" borderId="0" xfId="2" applyNumberFormat="1" applyFont="1" applyAlignment="1">
      <alignment vertical="center"/>
    </xf>
    <xf numFmtId="176" fontId="13" fillId="0" borderId="0" xfId="6" applyNumberFormat="1" applyFont="1" applyAlignment="1">
      <alignment vertical="center"/>
    </xf>
    <xf numFmtId="167" fontId="14" fillId="0" borderId="0" xfId="1" applyNumberFormat="1" applyFont="1" applyAlignment="1" applyProtection="1">
      <alignment vertical="center"/>
    </xf>
    <xf numFmtId="168" fontId="14" fillId="0" borderId="0" xfId="2" applyNumberFormat="1" applyFont="1" applyAlignment="1">
      <alignment vertical="center"/>
    </xf>
    <xf numFmtId="168" fontId="13" fillId="0" borderId="0" xfId="2" applyNumberFormat="1" applyFont="1" applyAlignment="1">
      <alignment horizontal="right" vertical="center"/>
    </xf>
    <xf numFmtId="178" fontId="13" fillId="0" borderId="0" xfId="2" applyNumberFormat="1" applyFont="1" applyAlignment="1">
      <alignment vertical="center"/>
    </xf>
    <xf numFmtId="168" fontId="10" fillId="0" borderId="0" xfId="1" applyNumberFormat="1" applyFont="1" applyAlignment="1" applyProtection="1">
      <alignment vertical="center"/>
    </xf>
    <xf numFmtId="168" fontId="15" fillId="0" borderId="0" xfId="2" applyNumberFormat="1" applyFont="1" applyAlignment="1">
      <alignment vertical="center"/>
    </xf>
    <xf numFmtId="165" fontId="10" fillId="0" borderId="0" xfId="1" applyNumberFormat="1" applyFont="1" applyAlignment="1" applyProtection="1">
      <alignment vertical="center"/>
    </xf>
    <xf numFmtId="167" fontId="10" fillId="0" borderId="0" xfId="2" applyFont="1" applyAlignment="1">
      <alignment vertical="center"/>
    </xf>
    <xf numFmtId="178" fontId="10" fillId="0" borderId="0" xfId="2" applyNumberFormat="1" applyFont="1" applyAlignment="1">
      <alignment horizontal="right" vertical="center"/>
    </xf>
    <xf numFmtId="175" fontId="10" fillId="0" borderId="0" xfId="5" applyNumberFormat="1" applyFont="1" applyAlignment="1">
      <alignment vertical="center"/>
    </xf>
    <xf numFmtId="178" fontId="10" fillId="0" borderId="0" xfId="5" applyNumberFormat="1" applyFont="1" applyAlignment="1">
      <alignment vertical="center"/>
    </xf>
    <xf numFmtId="168" fontId="16" fillId="0" borderId="0" xfId="2" applyNumberFormat="1" applyFont="1" applyAlignment="1">
      <alignment vertical="center"/>
    </xf>
    <xf numFmtId="169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8" fontId="17" fillId="0" borderId="0" xfId="2" applyNumberFormat="1" applyFont="1" applyAlignment="1">
      <alignment horizontal="right" vertical="center"/>
    </xf>
    <xf numFmtId="168" fontId="6" fillId="0" borderId="0" xfId="2" applyNumberFormat="1" applyFont="1" applyAlignment="1">
      <alignment horizontal="right" vertical="center"/>
    </xf>
    <xf numFmtId="170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8" fontId="13" fillId="0" borderId="0" xfId="2" applyNumberFormat="1" applyFont="1" applyFill="1" applyAlignment="1">
      <alignment vertical="center"/>
    </xf>
    <xf numFmtId="168" fontId="10" fillId="0" borderId="0" xfId="1" applyNumberFormat="1" applyFont="1" applyAlignment="1" applyProtection="1">
      <alignment horizontal="left" vertical="center"/>
    </xf>
    <xf numFmtId="170" fontId="10" fillId="0" borderId="0" xfId="3" applyNumberFormat="1" applyFont="1" applyFill="1" applyAlignment="1" applyProtection="1">
      <alignment vertical="center"/>
      <protection locked="0"/>
    </xf>
    <xf numFmtId="171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7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0" fontId="18" fillId="0" borderId="0" xfId="3" applyNumberFormat="1" applyFont="1" applyFill="1" applyAlignment="1" applyProtection="1">
      <alignment vertical="center"/>
      <protection locked="0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2" fontId="10" fillId="0" borderId="0" xfId="1" applyNumberFormat="1" applyFont="1" applyAlignment="1" applyProtection="1">
      <alignment vertical="center"/>
    </xf>
    <xf numFmtId="169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8" fontId="20" fillId="3" borderId="0" xfId="1" applyNumberFormat="1" applyFont="1" applyFill="1" applyAlignment="1" applyProtection="1">
      <alignment horizontal="justify" vertical="center" wrapText="1"/>
    </xf>
    <xf numFmtId="172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0" fontId="24" fillId="0" borderId="0" xfId="3" applyNumberFormat="1" applyFont="1" applyAlignment="1" applyProtection="1">
      <alignment vertical="center"/>
      <protection locked="0"/>
    </xf>
    <xf numFmtId="177" fontId="10" fillId="0" borderId="0" xfId="1" applyNumberFormat="1" applyFont="1" applyAlignment="1" applyProtection="1">
      <alignment vertical="center"/>
    </xf>
    <xf numFmtId="172" fontId="10" fillId="0" borderId="0" xfId="2" applyNumberFormat="1" applyFont="1" applyAlignment="1">
      <alignment vertical="center"/>
    </xf>
    <xf numFmtId="168" fontId="17" fillId="0" borderId="0" xfId="2" applyNumberFormat="1" applyFont="1" applyFill="1" applyAlignment="1">
      <alignment horizontal="right" vertical="center"/>
    </xf>
    <xf numFmtId="168" fontId="13" fillId="0" borderId="0" xfId="2" applyNumberFormat="1" applyFont="1" applyFill="1" applyAlignment="1">
      <alignment horizontal="right" vertical="center"/>
    </xf>
    <xf numFmtId="179" fontId="10" fillId="0" borderId="0" xfId="1" applyNumberFormat="1" applyFont="1" applyAlignment="1" applyProtection="1">
      <alignment vertical="center"/>
    </xf>
    <xf numFmtId="180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externalLinks/externalLink5.xml" Type="http://schemas.openxmlformats.org/officeDocument/2006/relationships/externalLink"/>
<Relationship Id="rId11" Target="externalLinks/externalLink6.xml" Type="http://schemas.openxmlformats.org/officeDocument/2006/relationships/externalLink"/>
<Relationship Id="rId12" Target="externalLinks/externalLink7.xml" Type="http://schemas.openxmlformats.org/officeDocument/2006/relationships/externalLink"/>
<Relationship Id="rId13" Target="externalLinks/externalLink8.xml" Type="http://schemas.openxmlformats.org/officeDocument/2006/relationships/externalLink"/>
<Relationship Id="rId14" Target="externalLinks/externalLink9.xml" Type="http://schemas.openxmlformats.org/officeDocument/2006/relationships/externalLink"/>
<Relationship Id="rId15" Target="externalLinks/externalLink10.xml" Type="http://schemas.openxmlformats.org/officeDocument/2006/relationships/externalLink"/>
<Relationship Id="rId16" Target="externalLinks/externalLink11.xml" Type="http://schemas.openxmlformats.org/officeDocument/2006/relationships/externalLink"/>
<Relationship Id="rId17" Target="externalLinks/externalLink12.xml" Type="http://schemas.openxmlformats.org/officeDocument/2006/relationships/externalLink"/>
<Relationship Id="rId18" Target="externalLinks/externalLink13.xml" Type="http://schemas.openxmlformats.org/officeDocument/2006/relationships/externalLink"/>
<Relationship Id="rId19" Target="externalLinks/externalLink14.xml" Type="http://schemas.openxmlformats.org/officeDocument/2006/relationships/externalLink"/>
<Relationship Id="rId2" Target="worksheets/sheet2.xml" Type="http://schemas.openxmlformats.org/officeDocument/2006/relationships/worksheet"/>
<Relationship Id="rId20" Target="externalLinks/externalLink15.xml" Type="http://schemas.openxmlformats.org/officeDocument/2006/relationships/externalLink"/>
<Relationship Id="rId21" Target="externalLinks/externalLink16.xml" Type="http://schemas.openxmlformats.org/officeDocument/2006/relationships/externalLink"/>
<Relationship Id="rId22" Target="externalLinks/externalLink17.xml" Type="http://schemas.openxmlformats.org/officeDocument/2006/relationships/externalLink"/>
<Relationship Id="rId23" Target="externalLinks/externalLink18.xml" Type="http://schemas.openxmlformats.org/officeDocument/2006/relationships/externalLink"/>
<Relationship Id="rId24" Target="externalLinks/externalLink19.xml" Type="http://schemas.openxmlformats.org/officeDocument/2006/relationships/externalLink"/>
<Relationship Id="rId25" Target="externalLinks/externalLink20.xml" Type="http://schemas.openxmlformats.org/officeDocument/2006/relationships/externalLink"/>
<Relationship Id="rId26" Target="externalLinks/externalLink21.xml" Type="http://schemas.openxmlformats.org/officeDocument/2006/relationships/externalLink"/>
<Relationship Id="rId27" Target="externalLinks/externalLink22.xml" Type="http://schemas.openxmlformats.org/officeDocument/2006/relationships/externalLink"/>
<Relationship Id="rId28" Target="externalLinks/externalLink23.xml" Type="http://schemas.openxmlformats.org/officeDocument/2006/relationships/externalLink"/>
<Relationship Id="rId29" Target="externalLinks/externalLink24.xml" Type="http://schemas.openxmlformats.org/officeDocument/2006/relationships/externalLink"/>
<Relationship Id="rId3" Target="worksheets/sheet3.xml" Type="http://schemas.openxmlformats.org/officeDocument/2006/relationships/worksheet"/>
<Relationship Id="rId30" Target="externalLinks/externalLink25.xml" Type="http://schemas.openxmlformats.org/officeDocument/2006/relationships/externalLink"/>
<Relationship Id="rId31" Target="externalLinks/externalLink26.xml" Type="http://schemas.openxmlformats.org/officeDocument/2006/relationships/externalLink"/>
<Relationship Id="rId32" Target="theme/theme1.xml" Type="http://schemas.openxmlformats.org/officeDocument/2006/relationships/theme"/>
<Relationship Id="rId33" Target="styles.xml" Type="http://schemas.openxmlformats.org/officeDocument/2006/relationships/styles"/>
<Relationship Id="rId34" Target="sharedStrings.xml" Type="http://schemas.openxmlformats.org/officeDocument/2006/relationships/sharedStrings"/>
<Relationship Id="rId35" Target="calcChain.xml" Type="http://schemas.openxmlformats.org/officeDocument/2006/relationships/calcChain"/>
<Relationship Id="rId36" Target="../customXml/item1.xml" Type="http://schemas.openxmlformats.org/officeDocument/2006/relationships/customXml"/>
<Relationship Id="rId37" Target="../customXml/item2.xml" Type="http://schemas.openxmlformats.org/officeDocument/2006/relationships/customXml"/>
<Relationship Id="rId38" Target="../customXml/item3.xml" Type="http://schemas.openxmlformats.org/officeDocument/2006/relationships/customXml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externalLinks/externalLink1.xml" Type="http://schemas.openxmlformats.org/officeDocument/2006/relationships/externalLink"/>
<Relationship Id="rId7" Target="externalLinks/externalLink2.xml" Type="http://schemas.openxmlformats.org/officeDocument/2006/relationships/externalLink"/>
<Relationship Id="rId8" Target="externalLinks/externalLink3.xml" Type="http://schemas.openxmlformats.org/officeDocument/2006/relationships/externalLink"/>
<Relationship Id="rId9" Target="externalLinks/externalLink4.xml" Type="http://schemas.openxmlformats.org/officeDocument/2006/relationships/externalLink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3.v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/Relationships>

</file>

<file path=xl/drawings/_rels/vmlDrawing4.v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/Relationships>

</file>

<file path=xl/drawings/_rels/vmlDrawing5.v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
</Relationships>

</file>

<file path=xl/externalLinks/_rels/externalLink10.xml.rels><?xml version="1.0" encoding="UTF-8" standalone="no"?>
<Relationships xmlns="http://schemas.openxmlformats.org/package/2006/relationships">
<Relationship Id="rId1" Target="https://cobogshprd01.atrame.deloitte.com/creacion/IFRS/BALANCES%20MENSUALES/BANCO%20-%20001.xlsx" TargetMode="External" Type="http://schemas.openxmlformats.org/officeDocument/2006/relationships/externalLinkPath"/>
</Relationships>

</file>

<file path=xl/externalLinks/_rels/externalLink11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
</Relationships>

</file>

<file path=xl/externalLinks/_rels/externalLink12.xml.rels><?xml version="1.0" encoding="UTF-8" standalone="no"?>
<Relationships xmlns="http://schemas.openxmlformats.org/package/2006/relationships">
<Relationship Id="rId1" Target="file:///A:/PPROV131.xls" TargetMode="External" Type="http://schemas.openxmlformats.org/officeDocument/2006/relationships/externalLinkPath"/>
</Relationships>

</file>

<file path=xl/externalLinks/_rels/externalLink13.xml.rels><?xml version="1.0" encoding="UTF-8" standalone="no"?>
<Relationships xmlns="http://schemas.openxmlformats.org/package/2006/relationships">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
</Relationships>

</file>

<file path=xl/externalLinks/_rels/externalLink14.xml.rels><?xml version="1.0" encoding="UTF-8" standalone="no"?>
<Relationships xmlns="http://schemas.openxmlformats.org/package/2006/relationships">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
</Relationships>

</file>

<file path=xl/externalLinks/_rels/externalLink15.xml.rels><?xml version="1.0" encoding="UTF-8" standalone="no"?>
<Relationships xmlns="http://schemas.openxmlformats.org/package/2006/relationships">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
</Relationships>

</file>

<file path=xl/externalLinks/_rels/externalLink16.xml.rels><?xml version="1.0" encoding="UTF-8" standalone="no"?>
<Relationships xmlns="http://schemas.openxmlformats.org/package/2006/relationships">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
</Relationships>

</file>

<file path=xl/externalLinks/_rels/externalLink17.xml.rels><?xml version="1.0" encoding="UTF-8" standalone="no"?>
<Relationships xmlns="http://schemas.openxmlformats.org/package/2006/relationships">
<Relationship Id="rId1" Target="http://www.superfinanciera.gov.co/Cifras/informacion/diarios/tcrm/tcrm-2010-09-30.xls" TargetMode="External" Type="http://schemas.openxmlformats.org/officeDocument/2006/relationships/externalLinkPath"/>
</Relationships>

</file>

<file path=xl/externalLinks/_rels/externalLink18.xml.rels><?xml version="1.0" encoding="UTF-8" standalone="no"?>
<Relationships xmlns="http://schemas.openxmlformats.org/package/2006/relationships">
<Relationship Id="rId1" Target="Hoja%20de%20c&#225;lculo%20en%20Febrero_99%20de%20pi&#241;ot.obd%202" TargetMode="External" Type="http://schemas.microsoft.com/office/2006/relationships/xlExternalLinkPath/xlPathMissing"/>
</Relationships>

</file>

<file path=xl/externalLinks/_rels/externalLink19.xml.rels><?xml version="1.0" encoding="UTF-8" standalone="no"?>
<Relationships xmlns="http://schemas.openxmlformats.org/package/2006/relationships">
<Relationship Id="rId1" Target="file://///Colcodf312256/BeneficiosTributarios2006/winnt/perfiles/co80066276/Escritorio/agosto/karla/INFORMES/PPROV22.xls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file://///Fernando/fgc/respaldo/respaldo/FGC/CONTABILIDAD$EMP.EXT/(5)Enersis%20Investment/1999/(5)CMRES99.xls" TargetMode="External" Type="http://schemas.openxmlformats.org/officeDocument/2006/relationships/externalLinkPath"/>
</Relationships>

</file>

<file path=xl/externalLinks/_rels/externalLink20.xml.rels><?xml version="1.0" encoding="UTF-8" standalone="no"?>
<Relationships xmlns="http://schemas.openxmlformats.org/package/2006/relationships">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
</Relationships>

</file>

<file path=xl/externalLinks/_rels/externalLink21.xml.rels><?xml version="1.0" encoding="UTF-8" standalone="no"?>
<Relationships xmlns="http://schemas.openxmlformats.org/package/2006/relationships">
<Relationship Id="rId1" Target="file:///F:/ROCIO/A&#209;O%202005/DIRECTORIO/ABRIL%202005/EMGESA%20ABRIL%202005.xls" TargetMode="External" Type="http://schemas.openxmlformats.org/officeDocument/2006/relationships/externalLinkPath"/>
</Relationships>

</file>

<file path=xl/externalLinks/_rels/externalLink22.xml.rels><?xml version="1.0" encoding="UTF-8" standalone="no"?>
<Relationships xmlns="http://schemas.openxmlformats.org/package/2006/relationships">
<Relationship Id="rId1" Target="https://cobogshprd01.atrame.deloitte.com/PAOLA/DIRECTORIO/2014/MAYO/05_Emgesa%20cierre%20MAYO%202014p.xls" TargetMode="External" Type="http://schemas.openxmlformats.org/officeDocument/2006/relationships/externalLinkPath"/>
</Relationships>

</file>

<file path=xl/externalLinks/_rels/externalLink23.xml.rels><?xml version="1.0" encoding="UTF-8" standalone="no"?>
<Relationships xmlns="http://schemas.openxmlformats.org/package/2006/relationships">
<Relationship Id="rId1" Target="file://///Pc1575/c/karla/INFORMES/PPROV18.xls" TargetMode="External" Type="http://schemas.openxmlformats.org/officeDocument/2006/relationships/externalLinkPath"/>
</Relationships>

</file>

<file path=xl/externalLinks/_rels/externalLink24.xml.rels><?xml version="1.0" encoding="UTF-8" standalone="no"?>
<Relationships xmlns="http://schemas.openxmlformats.org/package/2006/relationships">
<Relationship Id="rId1" Target="file:///F:/Documents%20and%20Settings/co43220109/Mis%20documentos/Auditor&#237;a/2007/Deuda/6%20Deuda%20Jun-07.xls" TargetMode="External" Type="http://schemas.openxmlformats.org/officeDocument/2006/relationships/externalLinkPath"/>
</Relationships>

</file>

<file path=xl/externalLinks/_rels/externalLink25.xml.rels><?xml version="1.0" encoding="UTF-8" standalone="no"?>
<Relationships xmlns="http://schemas.openxmlformats.org/package/2006/relationships">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
</Relationships>

</file>

<file path=xl/externalLinks/_rels/externalLink26.xml.rels><?xml version="1.0" encoding="UTF-8" standalone="no"?>
<Relationships xmlns="http://schemas.openxmlformats.org/package/2006/relationships">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
</Relationships>

</file>

<file path=xl/externalLinks/_rels/externalLink3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
</Relationships>

</file>

<file path=xl/externalLinks/_rels/externalLink4.xml.rels><?xml version="1.0" encoding="UTF-8" standalone="no"?>
<Relationships xmlns="http://schemas.openxmlformats.org/package/2006/relationships">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
</Relationships>

</file>

<file path=xl/externalLinks/_rels/externalLink5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
</Relationships>

</file>

<file path=xl/externalLinks/_rels/externalLink6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
</Relationships>

</file>

<file path=xl/externalLinks/_rels/externalLink7.xml.rels><?xml version="1.0" encoding="UTF-8" standalone="no"?>
<Relationships xmlns="http://schemas.openxmlformats.org/package/2006/relationships">
<Relationship Id="rId1" Target="file://///Pc1268/entrada/Usuarios/Alexander/INDICE%20DE%20PERDIDAS/balance%20Rovira/Balance%20El&#233;ctrico.xls" TargetMode="External" Type="http://schemas.openxmlformats.org/officeDocument/2006/relationships/externalLinkPath"/>
</Relationships>

</file>

<file path=xl/externalLinks/_rels/externalLink8.xml.rels><?xml version="1.0" encoding="UTF-8" standalone="no"?>
<Relationships xmlns="http://schemas.openxmlformats.org/package/2006/relationships">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
</Relationships>

</file>

<file path=xl/externalLinks/_rels/externalLink9.xml.rels><?xml version="1.0" encoding="UTF-8" standalone="no"?>
<Relationships xmlns="http://schemas.openxmlformats.org/package/2006/relationships">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Relationship Id="rId3" Target="../drawings/vmlDrawing3.vml" Type="http://schemas.openxmlformats.org/officeDocument/2006/relationships/vml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4.vml" Type="http://schemas.openxmlformats.org/officeDocument/2006/relationships/vmlDrawing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Relationship Id="rId3" Target="../drawings/vmlDrawing5.vml" Type="http://schemas.openxmlformats.org/officeDocument/2006/relationships/vml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zoomScaleNormal="90" zoomScaleSheetLayoutView="100" workbookViewId="0">
      <selection activeCell="A42" sqref="A42"/>
    </sheetView>
  </sheetViews>
  <sheetFormatPr baseColWidth="10" defaultColWidth="8" defaultRowHeight="15" x14ac:dyDescent="0.25"/>
  <cols>
    <col min="1" max="1" width="87" style="6" customWidth="1"/>
    <col min="2" max="2" width="6.7109375" style="5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4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5"/>
      <c r="I13" s="66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5"/>
    </row>
    <row r="16" spans="1:9" ht="13.5" customHeight="1" x14ac:dyDescent="0.25">
      <c r="A16" s="54"/>
      <c r="C16" s="13">
        <f>SUM(C12:C15)</f>
        <v>86923.199999999997</v>
      </c>
      <c r="G16" s="65"/>
    </row>
    <row r="17" spans="1:7" x14ac:dyDescent="0.25">
      <c r="A17" s="56"/>
      <c r="C17" s="11"/>
    </row>
    <row r="18" spans="1:7" x14ac:dyDescent="0.25">
      <c r="A18" s="12" t="s">
        <v>9</v>
      </c>
      <c r="G18" s="65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5"/>
    </row>
    <row r="21" spans="1:7" x14ac:dyDescent="0.25">
      <c r="A21" s="12"/>
      <c r="C21" s="13">
        <f>SUM(C19:C20)</f>
        <v>18518.900000000001</v>
      </c>
      <c r="G21" s="65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7"/>
    </row>
    <row r="24" spans="1:7" x14ac:dyDescent="0.25">
      <c r="A24" s="12"/>
      <c r="C24" s="11"/>
      <c r="G24" s="88"/>
    </row>
    <row r="25" spans="1:7" x14ac:dyDescent="0.25">
      <c r="A25" s="12" t="s">
        <v>13</v>
      </c>
      <c r="C25" s="11"/>
      <c r="G25" s="88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8"/>
    </row>
    <row r="29" spans="1:7" x14ac:dyDescent="0.25">
      <c r="A29" s="12"/>
      <c r="C29" s="11"/>
    </row>
    <row r="31" spans="1:7" x14ac:dyDescent="0.25">
      <c r="A31" s="12"/>
      <c r="C31" s="11"/>
      <c r="E31" s="69"/>
      <c r="F31" s="70"/>
      <c r="G31" s="70"/>
    </row>
    <row r="32" spans="1:7" x14ac:dyDescent="0.25">
      <c r="A32" s="12" t="s">
        <v>16</v>
      </c>
      <c r="C32" s="11">
        <v>40296.699999999997</v>
      </c>
      <c r="E32" s="71"/>
      <c r="F32" s="72"/>
      <c r="G32" s="72"/>
    </row>
    <row r="33" spans="1:7" x14ac:dyDescent="0.25">
      <c r="A33" s="12" t="s">
        <v>17</v>
      </c>
      <c r="C33" s="11">
        <v>-118.2</v>
      </c>
      <c r="E33" s="71"/>
      <c r="F33" s="72"/>
      <c r="G33" s="72"/>
    </row>
    <row r="34" spans="1:7" x14ac:dyDescent="0.25">
      <c r="A34" s="12"/>
      <c r="C34" s="11"/>
      <c r="E34" s="71"/>
      <c r="F34" s="72"/>
      <c r="G34" s="72"/>
    </row>
    <row r="35" spans="1:7" x14ac:dyDescent="0.25">
      <c r="A35" s="12" t="s">
        <v>18</v>
      </c>
      <c r="C35" s="11">
        <v>15028.8</v>
      </c>
      <c r="E35" s="71"/>
      <c r="F35" s="73"/>
      <c r="G35" s="73"/>
    </row>
    <row r="36" spans="1:7" x14ac:dyDescent="0.25">
      <c r="A36" s="12"/>
      <c r="C36" s="11"/>
      <c r="E36" s="71"/>
      <c r="F36" s="72"/>
      <c r="G36" s="72"/>
    </row>
    <row r="37" spans="1:7" x14ac:dyDescent="0.25">
      <c r="A37" s="12" t="s">
        <v>19</v>
      </c>
      <c r="E37" s="71"/>
      <c r="F37" s="73"/>
      <c r="G37" s="73"/>
    </row>
    <row r="38" spans="1:7" x14ac:dyDescent="0.25">
      <c r="A38" s="12" t="s">
        <v>20</v>
      </c>
      <c r="C38" s="11">
        <v>1644.2</v>
      </c>
      <c r="E38" s="71"/>
      <c r="F38" s="73"/>
      <c r="G38" s="73"/>
    </row>
    <row r="39" spans="1:7" x14ac:dyDescent="0.25">
      <c r="A39" s="12" t="s">
        <v>21</v>
      </c>
      <c r="C39" s="11">
        <v>746.6</v>
      </c>
      <c r="E39" s="71"/>
      <c r="F39" s="72"/>
      <c r="G39" s="73"/>
    </row>
    <row r="40" spans="1:7" x14ac:dyDescent="0.25">
      <c r="A40" s="12" t="s">
        <v>22</v>
      </c>
      <c r="C40" s="11">
        <v>4729.5</v>
      </c>
      <c r="E40" s="71"/>
      <c r="F40" s="72"/>
      <c r="G40" s="72"/>
    </row>
    <row r="41" spans="1:7" ht="17.25" x14ac:dyDescent="0.25">
      <c r="A41" s="12" t="s">
        <v>23</v>
      </c>
      <c r="C41" s="53">
        <v>5091.1000000000004</v>
      </c>
      <c r="D41" s="29"/>
      <c r="E41" s="71"/>
      <c r="F41" s="74"/>
      <c r="G41" s="74"/>
    </row>
    <row r="42" spans="1:7" x14ac:dyDescent="0.25">
      <c r="A42" s="12"/>
      <c r="C42" s="11">
        <f>SUM(C38:C41)</f>
        <v>12211.400000000001</v>
      </c>
      <c r="E42" s="71"/>
      <c r="F42" s="73"/>
      <c r="G42" s="73"/>
    </row>
    <row r="43" spans="1:7" x14ac:dyDescent="0.25">
      <c r="A43" s="12"/>
      <c r="C43" s="11"/>
      <c r="E43" s="75"/>
      <c r="F43" s="76"/>
      <c r="G43" s="76"/>
    </row>
    <row r="44" spans="1:7" x14ac:dyDescent="0.25">
      <c r="A44" s="12" t="s">
        <v>24</v>
      </c>
      <c r="C44" s="11">
        <f>+C28+C32+C33+C35-C42</f>
        <v>64289.999999999993</v>
      </c>
      <c r="D44" s="12"/>
      <c r="E44" s="77"/>
      <c r="F44" s="73"/>
      <c r="G44" s="73"/>
    </row>
    <row r="45" spans="1:7" s="12" customFormat="1" x14ac:dyDescent="0.25">
      <c r="B45" s="51"/>
      <c r="C45" s="11"/>
      <c r="E45" s="78"/>
      <c r="F45" s="79"/>
    </row>
    <row r="46" spans="1:7" s="12" customFormat="1" x14ac:dyDescent="0.25">
      <c r="A46" s="12" t="s">
        <v>25</v>
      </c>
      <c r="B46" s="51"/>
      <c r="C46" s="11"/>
    </row>
    <row r="47" spans="1:7" s="12" customFormat="1" ht="17.25" x14ac:dyDescent="0.25">
      <c r="A47" s="12" t="s">
        <v>26</v>
      </c>
      <c r="B47" s="51"/>
      <c r="C47" s="23">
        <v>0</v>
      </c>
      <c r="E47" s="78"/>
    </row>
    <row r="48" spans="1:7" s="12" customFormat="1" x14ac:dyDescent="0.25">
      <c r="A48" s="58"/>
      <c r="B48" s="51"/>
      <c r="C48" s="11"/>
    </row>
    <row r="49" spans="1:3" s="12" customFormat="1" ht="17.25" x14ac:dyDescent="0.25">
      <c r="A49" s="12" t="s">
        <v>27</v>
      </c>
      <c r="B49" s="50"/>
      <c r="C49" s="80">
        <f>+C44+C47</f>
        <v>64289.999999999993</v>
      </c>
    </row>
    <row r="50" spans="1:3" s="12" customFormat="1" x14ac:dyDescent="0.25">
      <c r="B50" s="51"/>
      <c r="C50" s="11"/>
    </row>
    <row r="53" spans="1:3" x14ac:dyDescent="0.25">
      <c r="C53" s="81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5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tabSelected="1" topLeftCell="A7" zoomScale="85" zoomScaleNormal="85" zoomScaleSheetLayoutView="100" workbookViewId="0">
      <selection activeCell="C23" sqref="C23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89" t="s">
        <v>30</v>
      </c>
      <c r="C9" s="89"/>
      <c r="D9" s="89"/>
      <c r="G9" s="89" t="s">
        <v>30</v>
      </c>
      <c r="H9" s="89"/>
      <c r="I9" s="89"/>
    </row>
    <row r="10" spans="1:9" s="3" customFormat="1" ht="33" x14ac:dyDescent="0.25">
      <c r="A10" s="38" t="s">
        <v>31</v>
      </c>
      <c r="B10" s="44" t="s">
        <v>68</v>
      </c>
      <c r="C10" s="44" t="s">
        <v>69</v>
      </c>
      <c r="D10" s="44" t="s">
        <v>32</v>
      </c>
      <c r="F10" s="38" t="s">
        <v>33</v>
      </c>
      <c r="G10" s="44" t="s">
        <v>68</v>
      </c>
      <c r="H10" s="44" t="s">
        <v>69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576942.4</v>
      </c>
      <c r="C12" s="13">
        <v>485729.2</v>
      </c>
      <c r="D12" s="13">
        <f>+B12-C12</f>
        <v>91213.200000000012</v>
      </c>
      <c r="F12" s="14" t="s">
        <v>65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565212.16020327993</v>
      </c>
      <c r="C14" s="17">
        <f>SUM(C16:C20)</f>
        <v>560549.70000000007</v>
      </c>
      <c r="D14" s="17">
        <f>+B14-C14</f>
        <v>4662.4602032798575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C15" s="17"/>
      <c r="D15" s="11"/>
      <c r="E15" s="19"/>
      <c r="F15" s="6" t="s">
        <v>59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37</v>
      </c>
      <c r="B16" s="11">
        <v>0</v>
      </c>
      <c r="C16" s="11">
        <v>0</v>
      </c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21">
        <v>825.86223994000011</v>
      </c>
      <c r="C17" s="11">
        <v>816.5</v>
      </c>
      <c r="D17" s="11">
        <f>+B17-C17</f>
        <v>9.3622399400001086</v>
      </c>
      <c r="E17" s="19"/>
      <c r="F17" s="1" t="s">
        <v>35</v>
      </c>
      <c r="G17" s="11">
        <v>1032155.6</v>
      </c>
      <c r="H17" s="11">
        <v>1024658.8</v>
      </c>
      <c r="I17" s="11">
        <f>+G17-H17</f>
        <v>7496.7999999999302</v>
      </c>
    </row>
    <row r="18" spans="1:9" ht="16.5" x14ac:dyDescent="0.3">
      <c r="A18" s="12" t="s">
        <v>74</v>
      </c>
      <c r="B18" s="21">
        <v>564386.29796333995</v>
      </c>
      <c r="C18" s="11">
        <v>559733.20000000007</v>
      </c>
      <c r="D18" s="11">
        <f t="shared" ref="D18:D19" si="1">+B18-C18</f>
        <v>4653.097963339882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11">
        <f t="shared" si="1"/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11">
        <v>25725.4</v>
      </c>
      <c r="H20" s="11">
        <v>32501</v>
      </c>
      <c r="I20" s="11">
        <f>+G20-H20</f>
        <v>-6775.5999999999985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+B24+B26</f>
        <v>6868543.1000000006</v>
      </c>
      <c r="C22" s="11">
        <f>SUM(C24:C26)</f>
        <v>6742901.1999999993</v>
      </c>
      <c r="D22" s="11">
        <f>+B22-C22</f>
        <v>125641.9000000013</v>
      </c>
      <c r="F22" s="2" t="s">
        <v>41</v>
      </c>
      <c r="G22" s="15">
        <v>2588.1</v>
      </c>
      <c r="H22" s="15">
        <v>2354.5</v>
      </c>
      <c r="I22" s="11">
        <f>+G22-H22</f>
        <v>233.59999999999991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8303367.9000000004</v>
      </c>
      <c r="C24" s="11">
        <v>8132303.2999999998</v>
      </c>
      <c r="D24" s="11">
        <f>+B24-C24</f>
        <v>171064.60000000056</v>
      </c>
      <c r="F24" s="12" t="s">
        <v>47</v>
      </c>
      <c r="G24" s="11">
        <v>1686.2</v>
      </c>
      <c r="H24" s="11">
        <v>1690.6</v>
      </c>
      <c r="I24" s="11">
        <f>+G24-H24</f>
        <v>-4.3999999999998636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-1434824.8</v>
      </c>
      <c r="C26" s="11">
        <v>-1389402.1</v>
      </c>
      <c r="D26" s="11">
        <f>+B26-C26</f>
        <v>-45422.699999999953</v>
      </c>
      <c r="F26" s="12" t="s">
        <v>45</v>
      </c>
      <c r="G26" s="27">
        <v>1166508.3999999999</v>
      </c>
      <c r="H26" s="27">
        <v>964864.1</v>
      </c>
      <c r="I26" s="28">
        <f>+G26-H26</f>
        <v>201644.29999999993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217763.9</v>
      </c>
      <c r="C28" s="30">
        <v>161712.20000000001</v>
      </c>
      <c r="D28" s="11">
        <f>+B28-C28</f>
        <v>56051.699999999983</v>
      </c>
      <c r="E28" s="19"/>
      <c r="F28" s="40" t="s">
        <v>49</v>
      </c>
      <c r="G28" s="41">
        <f>SUM(G14:G27)</f>
        <v>3097263.0999999996</v>
      </c>
      <c r="H28" s="41">
        <f>SUM(H14:H27)</f>
        <v>2884657.6</v>
      </c>
      <c r="I28" s="41">
        <f>+G28-H28</f>
        <v>212605.49999999953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34916.9</v>
      </c>
      <c r="C31" s="30">
        <v>35017.1</v>
      </c>
      <c r="D31" s="11">
        <f>+B31-C31</f>
        <v>-100.19999999999709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2253992.7000000002</v>
      </c>
      <c r="H32" s="15">
        <v>2253992.7000000002</v>
      </c>
      <c r="I32" s="33">
        <f t="shared" ref="I32:I37" si="2"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1676618.1</v>
      </c>
      <c r="H33" s="15">
        <v>1676618.1</v>
      </c>
      <c r="I33" s="33">
        <f t="shared" si="2"/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si="2"/>
        <v>0</v>
      </c>
    </row>
    <row r="35" spans="1:9" x14ac:dyDescent="0.25">
      <c r="A35" s="12" t="s">
        <v>53</v>
      </c>
      <c r="B35" s="30">
        <v>3822.7</v>
      </c>
      <c r="C35" s="30">
        <v>4229.3</v>
      </c>
      <c r="D35" s="11">
        <f>+B35-C35</f>
        <v>-406.60000000000036</v>
      </c>
      <c r="E35" s="19"/>
      <c r="F35" s="12" t="s">
        <v>63</v>
      </c>
      <c r="G35" s="15">
        <v>11122.4</v>
      </c>
      <c r="H35" s="15">
        <v>11122.4</v>
      </c>
      <c r="I35" s="35">
        <f t="shared" si="2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1051220.3</v>
      </c>
      <c r="H36" s="15">
        <v>586690.4</v>
      </c>
      <c r="I36" s="33">
        <f t="shared" si="2"/>
        <v>464529.9</v>
      </c>
    </row>
    <row r="37" spans="1:9" ht="17.25" x14ac:dyDescent="0.25">
      <c r="A37" s="12" t="s">
        <v>54</v>
      </c>
      <c r="B37" s="36">
        <v>694.6</v>
      </c>
      <c r="C37" s="36">
        <v>861.6</v>
      </c>
      <c r="D37" s="36">
        <f>+B37-C37</f>
        <v>-167</v>
      </c>
      <c r="E37" s="19"/>
      <c r="F37" s="12" t="s">
        <v>24</v>
      </c>
      <c r="G37" s="27">
        <v>64290</v>
      </c>
      <c r="H37" s="27">
        <v>464529.9</v>
      </c>
      <c r="I37" s="28">
        <f t="shared" si="2"/>
        <v>-400239.9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5170632.7</v>
      </c>
      <c r="H39" s="41">
        <f>SUM(H32:H38)</f>
        <v>5106342.7000000011</v>
      </c>
      <c r="I39" s="41">
        <f>+G39-H39</f>
        <v>64289.999999999069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8267895.7602032805</v>
      </c>
      <c r="C41" s="43">
        <f>+C37+C35+C33+C31+C28+C22+C14+C12</f>
        <v>7991000.2999999998</v>
      </c>
      <c r="D41" s="43">
        <f>+B41-C41</f>
        <v>276895.46020328067</v>
      </c>
      <c r="E41" s="19"/>
      <c r="F41" s="40" t="s">
        <v>57</v>
      </c>
      <c r="G41" s="43">
        <f>+G28+G39</f>
        <v>8267895.7999999998</v>
      </c>
      <c r="H41" s="43">
        <f>+H28+H39</f>
        <v>7991000.3000000007</v>
      </c>
      <c r="I41" s="43">
        <f>+G41-H41</f>
        <v>276895.49999999907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topLeftCell="A18" workbookViewId="0">
      <selection activeCell="C42" sqref="C42"/>
    </sheetView>
  </sheetViews>
  <sheetFormatPr baseColWidth="10" defaultColWidth="8" defaultRowHeight="15" x14ac:dyDescent="0.25"/>
  <cols>
    <col min="1" max="1" width="87" style="6" customWidth="1"/>
    <col min="2" max="2" width="6.7109375" style="5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4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2">
        <v>0</v>
      </c>
      <c r="G13" s="65"/>
      <c r="I13" s="66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5"/>
    </row>
    <row r="16" spans="1:9" ht="13.5" customHeight="1" x14ac:dyDescent="0.25">
      <c r="A16" s="54"/>
      <c r="C16" s="13">
        <f>SUM(C12:C15)</f>
        <v>99953.2</v>
      </c>
    </row>
    <row r="17" spans="1:4" x14ac:dyDescent="0.25">
      <c r="A17" s="56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7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1672.4</v>
      </c>
    </row>
    <row r="39" spans="1:9" x14ac:dyDescent="0.25">
      <c r="A39" s="12" t="s">
        <v>21</v>
      </c>
      <c r="C39" s="11">
        <v>886.6</v>
      </c>
    </row>
    <row r="40" spans="1:9" x14ac:dyDescent="0.25">
      <c r="A40" s="12" t="s">
        <v>22</v>
      </c>
      <c r="C40" s="11">
        <v>12007.2</v>
      </c>
    </row>
    <row r="41" spans="1:9" ht="17.25" x14ac:dyDescent="0.25">
      <c r="A41" s="12" t="s">
        <v>23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60586.599999999991</v>
      </c>
      <c r="D44" s="12"/>
    </row>
    <row r="45" spans="1:9" s="12" customFormat="1" x14ac:dyDescent="0.25">
      <c r="B45" s="5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51"/>
      <c r="C46" s="11"/>
    </row>
    <row r="47" spans="1:9" s="12" customFormat="1" ht="17.25" x14ac:dyDescent="0.25">
      <c r="A47" s="12" t="s">
        <v>26</v>
      </c>
      <c r="B47" s="51"/>
      <c r="C47" s="23">
        <v>0</v>
      </c>
      <c r="E47" s="78"/>
    </row>
    <row r="48" spans="1:9" s="12" customFormat="1" x14ac:dyDescent="0.25">
      <c r="A48" s="58"/>
      <c r="B48" s="51"/>
      <c r="C48" s="11"/>
    </row>
    <row r="49" spans="1:3" s="12" customFormat="1" ht="17.25" x14ac:dyDescent="0.25">
      <c r="A49" s="12" t="s">
        <v>27</v>
      </c>
      <c r="B49" s="50"/>
      <c r="C49" s="80">
        <f>+C44+C47</f>
        <v>60586.599999999991</v>
      </c>
    </row>
    <row r="50" spans="1:3" s="12" customFormat="1" x14ac:dyDescent="0.25">
      <c r="B50" s="51"/>
      <c r="C50" s="11"/>
    </row>
    <row r="53" spans="1:3" x14ac:dyDescent="0.25">
      <c r="C53" s="81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5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topLeftCell="A7" zoomScale="85" zoomScaleNormal="85" workbookViewId="0">
      <selection activeCell="G12" sqref="G12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89" t="s">
        <v>30</v>
      </c>
      <c r="C9" s="89"/>
      <c r="D9" s="89"/>
      <c r="G9" s="89" t="s">
        <v>30</v>
      </c>
      <c r="H9" s="89"/>
      <c r="I9" s="89"/>
    </row>
    <row r="10" spans="1:9" s="3" customFormat="1" ht="33" x14ac:dyDescent="0.25">
      <c r="A10" s="38" t="s">
        <v>31</v>
      </c>
      <c r="B10" s="44" t="s">
        <v>72</v>
      </c>
      <c r="C10" s="44" t="s">
        <v>68</v>
      </c>
      <c r="D10" s="44" t="s">
        <v>32</v>
      </c>
      <c r="F10" s="38" t="s">
        <v>33</v>
      </c>
      <c r="G10" s="44" t="s">
        <v>72</v>
      </c>
      <c r="H10" s="44" t="s">
        <v>68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65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35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74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41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47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-1469601.9</v>
      </c>
      <c r="C26" s="11">
        <v>-1434824.8</v>
      </c>
      <c r="D26" s="11">
        <f>+B26-C26</f>
        <v>-34777.09999999986</v>
      </c>
      <c r="F26" s="12" t="s">
        <v>45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49</v>
      </c>
      <c r="G28" s="83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54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24</v>
      </c>
      <c r="G37" s="84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57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4"/>
  <sheetViews>
    <sheetView workbookViewId="0"/>
  </sheetViews>
  <sheetFormatPr baseColWidth="10" defaultColWidth="8" defaultRowHeight="15" x14ac:dyDescent="0.25"/>
  <cols>
    <col min="1" max="1" width="87" style="6" customWidth="1"/>
    <col min="2" max="2" width="6.7109375" style="51" customWidth="1"/>
    <col min="3" max="3" width="28.140625" style="52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73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1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f>+'ER Enero'!C12+'ER Febrero'!C12</f>
        <v>169635.4</v>
      </c>
    </row>
    <row r="13" spans="1:9" x14ac:dyDescent="0.25">
      <c r="A13" s="12" t="s">
        <v>6</v>
      </c>
      <c r="C13" s="21">
        <f>+'ER Enero'!C13+'ER Febrero'!C13</f>
        <v>0</v>
      </c>
      <c r="D13" s="29"/>
    </row>
    <row r="14" spans="1:9" x14ac:dyDescent="0.25">
      <c r="A14" s="12" t="s">
        <v>7</v>
      </c>
      <c r="C14" s="21">
        <f>+'ER Enero'!C14+'ER Febrero'!C14</f>
        <v>10477.299999999999</v>
      </c>
    </row>
    <row r="15" spans="1:9" ht="13.5" customHeight="1" x14ac:dyDescent="0.25">
      <c r="A15" s="12" t="s">
        <v>8</v>
      </c>
      <c r="C15" s="53">
        <f>+'ER Enero'!C15+'ER Febrero'!C15</f>
        <v>6763.7</v>
      </c>
      <c r="I15" s="86"/>
    </row>
    <row r="16" spans="1:9" ht="13.5" customHeight="1" x14ac:dyDescent="0.25">
      <c r="A16" s="54"/>
      <c r="C16" s="55">
        <f>SUM(C12:C15)</f>
        <v>186876.4</v>
      </c>
      <c r="I16" s="86"/>
    </row>
    <row r="17" spans="1:9" x14ac:dyDescent="0.25">
      <c r="A17" s="56"/>
      <c r="C17" s="21"/>
      <c r="I17" s="86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f>+'ER Enero'!C19+'ER Febrero'!C19</f>
        <v>14268.3</v>
      </c>
    </row>
    <row r="20" spans="1:9" ht="17.25" x14ac:dyDescent="0.25">
      <c r="A20" s="12" t="s">
        <v>11</v>
      </c>
      <c r="C20" s="53">
        <f>+'ER Enero'!C20+'ER Febrero'!C20</f>
        <v>22939</v>
      </c>
    </row>
    <row r="21" spans="1:9" x14ac:dyDescent="0.25">
      <c r="A21" s="12"/>
      <c r="C21" s="55">
        <f>SUM(C19:C20)</f>
        <v>37207.300000000003</v>
      </c>
    </row>
    <row r="22" spans="1:9" x14ac:dyDescent="0.25">
      <c r="A22" s="12"/>
      <c r="C22" s="21"/>
    </row>
    <row r="23" spans="1:9" x14ac:dyDescent="0.25">
      <c r="A23" s="12" t="s">
        <v>12</v>
      </c>
      <c r="C23" s="21">
        <f>SUM(C16-C21)</f>
        <v>149669.09999999998</v>
      </c>
      <c r="E23" s="85"/>
    </row>
    <row r="24" spans="1:9" x14ac:dyDescent="0.25">
      <c r="A24" s="12"/>
      <c r="C24" s="21"/>
    </row>
    <row r="25" spans="1:9" x14ac:dyDescent="0.25">
      <c r="A25" s="12" t="s">
        <v>13</v>
      </c>
      <c r="C25" s="21"/>
    </row>
    <row r="26" spans="1:9" ht="17.25" x14ac:dyDescent="0.25">
      <c r="A26" s="12" t="s">
        <v>14</v>
      </c>
      <c r="C26" s="53">
        <f>+'ER Enero'!C26+'ER Febrero'!C26</f>
        <v>83409.5</v>
      </c>
      <c r="E26" s="52"/>
      <c r="F26" s="52"/>
    </row>
    <row r="27" spans="1:9" x14ac:dyDescent="0.25">
      <c r="A27" s="12"/>
      <c r="C27" s="21"/>
    </row>
    <row r="28" spans="1:9" x14ac:dyDescent="0.25">
      <c r="A28" s="12" t="s">
        <v>15</v>
      </c>
      <c r="C28" s="21">
        <f>+C23-C26</f>
        <v>66259.599999999977</v>
      </c>
    </row>
    <row r="29" spans="1:9" x14ac:dyDescent="0.25">
      <c r="A29" s="12"/>
      <c r="C29" s="21"/>
    </row>
    <row r="31" spans="1:9" x14ac:dyDescent="0.25">
      <c r="A31" s="12"/>
      <c r="C31" s="21">
        <f>+'ER Enero'!C31</f>
        <v>0</v>
      </c>
    </row>
    <row r="32" spans="1:9" x14ac:dyDescent="0.25">
      <c r="A32" s="12" t="s">
        <v>16</v>
      </c>
      <c r="C32" s="21">
        <f>+'ER Enero'!C32+'ER Febrero'!C32</f>
        <v>82853.2</v>
      </c>
    </row>
    <row r="33" spans="1:6" x14ac:dyDescent="0.25">
      <c r="A33" s="12" t="s">
        <v>17</v>
      </c>
      <c r="C33" s="21">
        <f>+'ER Enero'!C33+'ER Febrero'!C33</f>
        <v>-88.4</v>
      </c>
    </row>
    <row r="34" spans="1:6" x14ac:dyDescent="0.25">
      <c r="A34" s="12"/>
      <c r="C34" s="21">
        <f>+'ER Enero'!C34</f>
        <v>0</v>
      </c>
    </row>
    <row r="35" spans="1:6" x14ac:dyDescent="0.25">
      <c r="A35" s="12" t="s">
        <v>18</v>
      </c>
      <c r="C35" s="21">
        <f>+'ER Enero'!C35+'ER Febrero'!C35</f>
        <v>21433.4</v>
      </c>
      <c r="E35" s="52"/>
      <c r="F35" s="52"/>
    </row>
    <row r="36" spans="1:6" x14ac:dyDescent="0.25">
      <c r="A36" s="12"/>
      <c r="C36" s="21">
        <f>+'ER Enero'!C36</f>
        <v>0</v>
      </c>
    </row>
    <row r="37" spans="1:6" x14ac:dyDescent="0.25">
      <c r="A37" s="12" t="s">
        <v>19</v>
      </c>
    </row>
    <row r="38" spans="1:6" x14ac:dyDescent="0.25">
      <c r="A38" s="57" t="s">
        <v>20</v>
      </c>
      <c r="C38" s="21">
        <f>+'ER Enero'!C38+'ER Febrero'!C38</f>
        <v>3316.6000000000004</v>
      </c>
    </row>
    <row r="39" spans="1:6" x14ac:dyDescent="0.25">
      <c r="A39" s="57" t="s">
        <v>21</v>
      </c>
      <c r="C39" s="21">
        <f>+'ER Enero'!C39+'ER Febrero'!C39</f>
        <v>1633.2</v>
      </c>
    </row>
    <row r="40" spans="1:6" x14ac:dyDescent="0.25">
      <c r="A40" s="57" t="s">
        <v>22</v>
      </c>
      <c r="C40" s="21">
        <f>+'ER Enero'!C40+'ER Febrero'!C40</f>
        <v>16736.7</v>
      </c>
    </row>
    <row r="41" spans="1:6" ht="17.25" x14ac:dyDescent="0.25">
      <c r="A41" s="57" t="s">
        <v>23</v>
      </c>
      <c r="C41" s="53">
        <f>+'ER Enero'!C41+'ER Febrero'!C41</f>
        <v>23894.699999999997</v>
      </c>
    </row>
    <row r="42" spans="1:6" x14ac:dyDescent="0.25">
      <c r="A42" s="12"/>
      <c r="C42" s="21">
        <f>SUM(C38:C41)</f>
        <v>45581.2</v>
      </c>
    </row>
    <row r="43" spans="1:6" x14ac:dyDescent="0.25">
      <c r="A43" s="12"/>
      <c r="C43" s="21"/>
    </row>
    <row r="44" spans="1:6" x14ac:dyDescent="0.25">
      <c r="A44" s="12" t="s">
        <v>24</v>
      </c>
      <c r="C44" s="21">
        <f>+C28+C32+C33+C35-C42</f>
        <v>124876.59999999999</v>
      </c>
    </row>
    <row r="45" spans="1:6" s="12" customFormat="1" x14ac:dyDescent="0.25">
      <c r="B45" s="51"/>
      <c r="C45" s="21"/>
    </row>
    <row r="46" spans="1:6" s="12" customFormat="1" x14ac:dyDescent="0.25">
      <c r="A46" s="12" t="s">
        <v>25</v>
      </c>
      <c r="B46" s="51"/>
      <c r="C46" s="21"/>
    </row>
    <row r="47" spans="1:6" s="12" customFormat="1" ht="17.25" x14ac:dyDescent="0.25">
      <c r="A47" s="12" t="s">
        <v>26</v>
      </c>
      <c r="B47" s="51"/>
      <c r="C47" s="53">
        <v>0</v>
      </c>
    </row>
    <row r="48" spans="1:6" s="12" customFormat="1" x14ac:dyDescent="0.25">
      <c r="A48" s="58"/>
      <c r="B48" s="51"/>
      <c r="C48" s="21"/>
    </row>
    <row r="49" spans="1:3" s="12" customFormat="1" ht="18.75" x14ac:dyDescent="0.25">
      <c r="A49" s="40" t="s">
        <v>27</v>
      </c>
      <c r="B49" s="62"/>
      <c r="C49" s="63">
        <f>+C44+C47</f>
        <v>124876.59999999999</v>
      </c>
    </row>
    <row r="50" spans="1:3" s="12" customFormat="1" x14ac:dyDescent="0.25">
      <c r="B50" s="51"/>
      <c r="C50" s="21"/>
    </row>
    <row r="51" spans="1:3" x14ac:dyDescent="0.25">
      <c r="C51" s="59"/>
    </row>
    <row r="52" spans="1:3" x14ac:dyDescent="0.25">
      <c r="C52" s="60"/>
    </row>
    <row r="54" spans="1:3" x14ac:dyDescent="0.25">
      <c r="C54" s="87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5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b571210-7c21-4078-a581-288b46caa18c"/>
    <ds:schemaRef ds:uri="http://schemas.microsoft.com/office/2006/metadata/properties"/>
    <ds:schemaRef ds:uri="4f653822-cffa-486b-92eb-1fb7d8f0fe59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baseType="lpstr" size="8">
      <vt:lpstr>ER Enero</vt:lpstr>
      <vt:lpstr>ESF Enero</vt:lpstr>
      <vt:lpstr>ER Febrero</vt:lpstr>
      <vt:lpstr>ESF Febrero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