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3/BALANCES DE PUBLICACION/"/>
    </mc:Choice>
  </mc:AlternateContent>
  <xr:revisionPtr revIDLastSave="377" documentId="13_ncr:1_{35399F55-D8F0-4D2D-99B2-3D830498EB2B}" xr6:coauthVersionLast="47" xr6:coauthVersionMax="47" xr10:uidLastSave="{E67DBAE1-F9DF-46C2-8219-F6138AE9DC89}"/>
  <bookViews>
    <workbookView xWindow="-120" yWindow="-120" windowWidth="22800" windowHeight="9720" tabRatio="651" activeTab="6" xr2:uid="{00000000-000D-0000-FFFF-FFFF00000000}"/>
  </bookViews>
  <sheets>
    <sheet name="ER Enero" sheetId="2" r:id="rId1"/>
    <sheet name="ESF Enero" sheetId="3" r:id="rId2"/>
    <sheet name="ER Febrero" sheetId="27" r:id="rId3"/>
    <sheet name="ESF Febrero" sheetId="26" r:id="rId4"/>
    <sheet name="ER Marzo" sheetId="28" r:id="rId5"/>
    <sheet name="ESF Marzo" sheetId="29" r:id="rId6"/>
    <sheet name="ER Acumulado" sheetId="2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0" localSheetId="6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Enero'!$A$1:$C$50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25" l="1"/>
  <c r="C40" i="25"/>
  <c r="C39" i="25"/>
  <c r="C38" i="25"/>
  <c r="C35" i="25"/>
  <c r="C33" i="25"/>
  <c r="C32" i="25"/>
  <c r="C26" i="25"/>
  <c r="C20" i="25"/>
  <c r="C19" i="25"/>
  <c r="C15" i="25"/>
  <c r="C14" i="25"/>
  <c r="C13" i="25"/>
  <c r="C12" i="25"/>
  <c r="C42" i="2"/>
  <c r="C21" i="2"/>
  <c r="C16" i="2"/>
  <c r="C23" i="2" s="1"/>
  <c r="C28" i="2" s="1"/>
  <c r="C44" i="2" s="1"/>
  <c r="C49" i="2" s="1"/>
  <c r="I40" i="29" l="1"/>
  <c r="H39" i="29"/>
  <c r="G39" i="29"/>
  <c r="I39" i="29" s="1"/>
  <c r="I37" i="29"/>
  <c r="D37" i="29"/>
  <c r="I36" i="29"/>
  <c r="I35" i="29"/>
  <c r="D35" i="29"/>
  <c r="I34" i="29"/>
  <c r="I33" i="29"/>
  <c r="D33" i="29"/>
  <c r="I32" i="29"/>
  <c r="D31" i="29"/>
  <c r="H28" i="29"/>
  <c r="H41" i="29" s="1"/>
  <c r="G28" i="29"/>
  <c r="D28" i="29"/>
  <c r="I26" i="29"/>
  <c r="D26" i="29"/>
  <c r="I24" i="29"/>
  <c r="D24" i="29"/>
  <c r="I22" i="29"/>
  <c r="C22" i="29"/>
  <c r="I20" i="29"/>
  <c r="D20" i="29"/>
  <c r="D19" i="29"/>
  <c r="D18" i="29"/>
  <c r="I17" i="29"/>
  <c r="D17" i="29"/>
  <c r="D16" i="29"/>
  <c r="I15" i="29"/>
  <c r="I14" i="29"/>
  <c r="C14" i="29"/>
  <c r="B14" i="29"/>
  <c r="H12" i="29"/>
  <c r="G12" i="29"/>
  <c r="I12" i="29" s="1"/>
  <c r="D12" i="29"/>
  <c r="C42" i="28"/>
  <c r="C21" i="28"/>
  <c r="C16" i="28"/>
  <c r="C23" i="28" s="1"/>
  <c r="C28" i="28" s="1"/>
  <c r="C44" i="28" s="1"/>
  <c r="C49" i="28" s="1"/>
  <c r="C42" i="25"/>
  <c r="C36" i="25"/>
  <c r="C34" i="25"/>
  <c r="C31" i="25"/>
  <c r="C21" i="25"/>
  <c r="C16" i="25"/>
  <c r="C23" i="25" s="1"/>
  <c r="C28" i="25" s="1"/>
  <c r="C44" i="25" s="1"/>
  <c r="C49" i="25" s="1"/>
  <c r="I40" i="26"/>
  <c r="H39" i="26"/>
  <c r="G39" i="26"/>
  <c r="I39" i="26" s="1"/>
  <c r="I37" i="26"/>
  <c r="D37" i="26"/>
  <c r="I36" i="26"/>
  <c r="I35" i="26"/>
  <c r="D35" i="26"/>
  <c r="I34" i="26"/>
  <c r="I33" i="26"/>
  <c r="D33" i="26"/>
  <c r="I32" i="26"/>
  <c r="D31" i="26"/>
  <c r="H28" i="26"/>
  <c r="H41" i="26" s="1"/>
  <c r="G28" i="26"/>
  <c r="D28" i="26"/>
  <c r="I26" i="26"/>
  <c r="D26" i="26"/>
  <c r="I24" i="26"/>
  <c r="D24" i="26"/>
  <c r="I22" i="26"/>
  <c r="C22" i="26"/>
  <c r="I20" i="26"/>
  <c r="D20" i="26"/>
  <c r="D19" i="26"/>
  <c r="D18" i="26"/>
  <c r="I17" i="26"/>
  <c r="D17" i="26"/>
  <c r="D16" i="26"/>
  <c r="I15" i="26"/>
  <c r="I14" i="26"/>
  <c r="C14" i="26"/>
  <c r="B14" i="26"/>
  <c r="H12" i="26"/>
  <c r="G12" i="26"/>
  <c r="I12" i="26" s="1"/>
  <c r="D12" i="26"/>
  <c r="C42" i="27"/>
  <c r="C21" i="27"/>
  <c r="C16" i="27"/>
  <c r="C23" i="27" s="1"/>
  <c r="C28" i="27" s="1"/>
  <c r="C44" i="27" s="1"/>
  <c r="C49" i="27" s="1"/>
  <c r="B41" i="29" l="1"/>
  <c r="D14" i="29"/>
  <c r="C41" i="29"/>
  <c r="D22" i="29"/>
  <c r="G41" i="29"/>
  <c r="I41" i="29" s="1"/>
  <c r="I28" i="29"/>
  <c r="B41" i="26"/>
  <c r="D14" i="26"/>
  <c r="C41" i="26"/>
  <c r="D22" i="26"/>
  <c r="G41" i="26"/>
  <c r="I41" i="26" s="1"/>
  <c r="I28" i="26"/>
  <c r="D41" i="29" l="1"/>
  <c r="D41" i="26"/>
  <c r="H12" i="3" l="1"/>
  <c r="G12" i="3"/>
  <c r="I25" i="3"/>
  <c r="I23" i="3"/>
  <c r="I21" i="3"/>
  <c r="I19" i="3"/>
  <c r="I17" i="3"/>
  <c r="I15" i="3"/>
  <c r="I14" i="3"/>
  <c r="D19" i="3" l="1"/>
  <c r="D18" i="3"/>
  <c r="H38" i="3" l="1"/>
  <c r="H27" i="3"/>
  <c r="C21" i="3" l="1"/>
  <c r="C14" i="3"/>
  <c r="C40" i="3" l="1"/>
  <c r="I39" i="3" l="1"/>
  <c r="G38" i="3"/>
  <c r="D36" i="3"/>
  <c r="I36" i="3"/>
  <c r="I35" i="3"/>
  <c r="D34" i="3"/>
  <c r="I34" i="3"/>
  <c r="I33" i="3"/>
  <c r="D32" i="3"/>
  <c r="I32" i="3"/>
  <c r="I31" i="3"/>
  <c r="D30" i="3"/>
  <c r="G27" i="3"/>
  <c r="D27" i="3"/>
  <c r="D25" i="3"/>
  <c r="D23" i="3"/>
  <c r="B21" i="3"/>
  <c r="D21" i="3" s="1"/>
  <c r="D17" i="3"/>
  <c r="D16" i="3"/>
  <c r="B14" i="3"/>
  <c r="D14" i="3" s="1"/>
  <c r="D12" i="3"/>
  <c r="G40" i="3" l="1"/>
  <c r="I27" i="3"/>
  <c r="B40" i="3"/>
  <c r="I38" i="3"/>
  <c r="H40" i="3"/>
  <c r="I40" i="3" l="1"/>
  <c r="D40" i="3"/>
</calcChain>
</file>

<file path=xl/sharedStrings.xml><?xml version="1.0" encoding="utf-8"?>
<sst xmlns="http://schemas.openxmlformats.org/spreadsheetml/2006/main" count="259" uniqueCount="78">
  <si>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</si>
  <si>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</si>
  <si>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</si>
  <si>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</si>
  <si>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</si>
  <si>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</si>
  <si>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</si>
  <si>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</si>
  <si>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</si>
  <si>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</si>
  <si>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</si>
  <si>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</si>
  <si>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</si>
  <si>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</si>
  <si>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</si>
  <si>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</si>
  <si>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</si>
  <si>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</si>
  <si>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</si>
  <si>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</si>
  <si>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Gastos de personal 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</si>
  <si>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</si>
  <si>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</si>
  <si>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</si>
  <si>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</si>
  <si>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</si>
  <si>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</si>
  <si>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</si>
  <si>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</si>
  <si>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</si>
  <si>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</si>
  <si>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</si>
  <si>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</si>
  <si>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</si>
  <si>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</si>
  <si>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</si>
  <si>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</si>
  <si>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</si>
  <si>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</si>
  <si>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</si>
  <si>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</si>
  <si>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</si>
  <si>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</si>
  <si>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</si>
  <si>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</si>
  <si>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</si>
  <si>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</si>
  <si>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</si>
  <si>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</si>
  <si>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</si>
  <si>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</si>
  <si>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</si>
  <si>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</si>
  <si>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</si>
  <si>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OTROS ACTIVOS, NETO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</si>
  <si>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</si>
  <si>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</si>
  <si>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</si>
  <si>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</si>
  <si>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</si>
  <si>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</si>
  <si>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</si>
  <si>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</si>
  <si>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</si>
  <si>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</si>
  <si>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TÍTULOS DE INVERSIÓN EN CIRCULACIÓN</t>
  </si>
  <si>
    <t>DEL 01 AL 31 DE ENERO DE 2023</t>
  </si>
  <si>
    <t>ESTADO DE SITUACIÓN FINANCIERA AL 31 DE ENERO DE  2023 Y 31 DE DICIEMBRE DE 2022</t>
  </si>
  <si>
    <t>Enero 31
de  2023</t>
  </si>
  <si>
    <t>Diciembre 31
de  2022</t>
  </si>
  <si>
    <t>DEL 01 AL 28 DE FEBRERO DE 2023</t>
  </si>
  <si>
    <t>ESTADO DE SITUACIÓN FINANCIERA AL 28 DE FEBRERO Y 31 DE ENERO DE  2023</t>
  </si>
  <si>
    <t>Febrero 28
de  2023</t>
  </si>
  <si>
    <t>Inversiones Costo Amortizado</t>
  </si>
  <si>
    <t>DEL 01 AL 31 DE MARZO DE 2023</t>
  </si>
  <si>
    <t>ESTADO DE SITUACIÓN FINANCIERA AL 31 DE MARZO Y 28 DE FEBRERO DE  2023</t>
  </si>
  <si>
    <t>Marzo 31
de  2023</t>
  </si>
  <si>
    <t>DEL 01 DE ENERO AL 31 DE MARZO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</si>
</sst>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&quot;$&quot;#,##0.00;[Red]\-&quot;$&quot;#,##0.00"/>
    <numFmt numFmtId="42" formatCode="_-&quot;$&quot;* #,##0_-;\-&quot;$&quot;* #,##0_-;_-&quot;$&quot;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  <numFmt numFmtId="178" formatCode="_-&quot;$&quot;\ * #,##0.0_-;\-&quot;$&quot;\ * #,##0.0_-;_-&quot;$&quot;\ * &quot;-&quot;?_-;_-@_-"/>
    <numFmt numFmtId="179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Fill="0" applyBorder="0" applyAlignment="0" applyProtection="0">
      <protection locked="0"/>
    </xf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3" fillId="0" borderId="0"/>
    <xf numFmtId="173" fontId="4" fillId="0" borderId="0"/>
    <xf numFmtId="165" fontId="5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91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7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69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7" fontId="10" fillId="0" borderId="0" xfId="2" applyNumberFormat="1" applyFont="1" applyAlignment="1">
      <alignment horizontal="right" vertical="center"/>
    </xf>
    <xf numFmtId="166" fontId="10" fillId="0" borderId="0" xfId="2" applyFont="1" applyAlignment="1">
      <alignment horizontal="right" vertical="center"/>
    </xf>
    <xf numFmtId="167" fontId="10" fillId="0" borderId="0" xfId="3" applyNumberFormat="1" applyFont="1" applyAlignment="1">
      <alignment vertical="center"/>
    </xf>
    <xf numFmtId="177" fontId="10" fillId="0" borderId="0" xfId="3" applyNumberFormat="1" applyFont="1" applyAlignment="1" applyProtection="1">
      <alignment vertical="center"/>
      <protection locked="0"/>
    </xf>
    <xf numFmtId="172" fontId="10" fillId="0" borderId="0" xfId="4" applyFont="1" applyAlignment="1">
      <alignment vertical="center"/>
    </xf>
    <xf numFmtId="177" fontId="10" fillId="0" borderId="0" xfId="2" applyNumberFormat="1" applyFont="1" applyAlignment="1">
      <alignment vertical="center"/>
    </xf>
    <xf numFmtId="167" fontId="10" fillId="0" borderId="0" xfId="2" applyNumberFormat="1" applyFont="1" applyFill="1" applyAlignment="1">
      <alignment vertical="center"/>
    </xf>
    <xf numFmtId="175" fontId="10" fillId="0" borderId="0" xfId="6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175" fontId="13" fillId="0" borderId="0" xfId="6" applyNumberFormat="1" applyFont="1" applyAlignment="1">
      <alignment vertical="center"/>
    </xf>
    <xf numFmtId="166" fontId="14" fillId="0" borderId="0" xfId="1" applyNumberFormat="1" applyFont="1" applyAlignment="1" applyProtection="1">
      <alignment vertical="center"/>
    </xf>
    <xf numFmtId="167" fontId="14" fillId="0" borderId="0" xfId="2" applyNumberFormat="1" applyFont="1" applyAlignment="1">
      <alignment vertical="center"/>
    </xf>
    <xf numFmtId="167" fontId="13" fillId="0" borderId="0" xfId="2" applyNumberFormat="1" applyFont="1" applyAlignment="1">
      <alignment horizontal="right" vertical="center"/>
    </xf>
    <xf numFmtId="177" fontId="13" fillId="0" borderId="0" xfId="2" applyNumberFormat="1" applyFont="1" applyAlignment="1">
      <alignment vertical="center"/>
    </xf>
    <xf numFmtId="167" fontId="10" fillId="0" borderId="0" xfId="1" applyNumberFormat="1" applyFont="1" applyAlignment="1" applyProtection="1">
      <alignment vertical="center"/>
    </xf>
    <xf numFmtId="167" fontId="15" fillId="0" borderId="0" xfId="2" applyNumberFormat="1" applyFont="1" applyAlignment="1">
      <alignment vertical="center"/>
    </xf>
    <xf numFmtId="164" fontId="10" fillId="0" borderId="0" xfId="1" applyNumberFormat="1" applyFont="1" applyAlignment="1" applyProtection="1">
      <alignment vertical="center"/>
    </xf>
    <xf numFmtId="166" fontId="10" fillId="0" borderId="0" xfId="2" applyFont="1" applyAlignment="1">
      <alignment vertical="center"/>
    </xf>
    <xf numFmtId="177" fontId="10" fillId="0" borderId="0" xfId="2" applyNumberFormat="1" applyFont="1" applyAlignment="1">
      <alignment horizontal="right" vertical="center"/>
    </xf>
    <xf numFmtId="174" fontId="10" fillId="0" borderId="0" xfId="5" applyNumberFormat="1" applyFont="1" applyAlignment="1">
      <alignment vertical="center"/>
    </xf>
    <xf numFmtId="177" fontId="10" fillId="0" borderId="0" xfId="5" applyNumberFormat="1" applyFont="1" applyAlignment="1">
      <alignment vertical="center"/>
    </xf>
    <xf numFmtId="167" fontId="16" fillId="0" borderId="0" xfId="2" applyNumberFormat="1" applyFont="1" applyAlignment="1">
      <alignment vertical="center"/>
    </xf>
    <xf numFmtId="168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7" fontId="17" fillId="0" borderId="0" xfId="2" applyNumberFormat="1" applyFont="1" applyAlignment="1">
      <alignment horizontal="right" vertical="center"/>
    </xf>
    <xf numFmtId="167" fontId="6" fillId="0" borderId="0" xfId="2" applyNumberFormat="1" applyFont="1" applyAlignment="1">
      <alignment horizontal="right" vertical="center"/>
    </xf>
    <xf numFmtId="169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7" fontId="13" fillId="0" borderId="0" xfId="2" applyNumberFormat="1" applyFont="1" applyFill="1" applyAlignment="1">
      <alignment vertical="center"/>
    </xf>
    <xf numFmtId="167" fontId="10" fillId="0" borderId="0" xfId="1" applyNumberFormat="1" applyFont="1" applyAlignment="1" applyProtection="1">
      <alignment horizontal="left" vertical="center"/>
    </xf>
    <xf numFmtId="169" fontId="10" fillId="0" borderId="0" xfId="3" applyNumberFormat="1" applyFont="1" applyFill="1" applyAlignment="1" applyProtection="1">
      <alignment vertical="center"/>
      <protection locked="0"/>
    </xf>
    <xf numFmtId="170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69" fontId="10" fillId="0" borderId="0" xfId="1" applyNumberFormat="1" applyFont="1" applyAlignment="1" applyProtection="1">
      <alignment horizontal="left" vertical="center"/>
    </xf>
    <xf numFmtId="0" fontId="10" fillId="0" borderId="0" xfId="1" applyFont="1" applyFill="1" applyAlignment="1" applyProtection="1">
      <alignment vertical="center" wrapText="1"/>
    </xf>
    <xf numFmtId="176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69" fontId="18" fillId="0" borderId="0" xfId="3" applyNumberFormat="1" applyFont="1" applyFill="1" applyAlignment="1" applyProtection="1">
      <alignment vertical="center"/>
      <protection locked="0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1" fontId="10" fillId="0" borderId="0" xfId="1" applyNumberFormat="1" applyFont="1" applyAlignment="1" applyProtection="1">
      <alignment vertical="center"/>
    </xf>
    <xf numFmtId="168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8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8" fontId="23" fillId="3" borderId="0" xfId="1" applyNumberFormat="1" applyFont="1" applyFill="1" applyAlignment="1" applyProtection="1">
      <alignment horizontal="right" vertical="center"/>
    </xf>
    <xf numFmtId="167" fontId="20" fillId="3" borderId="0" xfId="1" applyNumberFormat="1" applyFont="1" applyFill="1" applyAlignment="1" applyProtection="1">
      <alignment horizontal="justify" vertical="center" wrapText="1"/>
    </xf>
    <xf numFmtId="171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69" fontId="24" fillId="0" borderId="0" xfId="3" applyNumberFormat="1" applyFont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71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center" vertical="center"/>
    </xf>
    <xf numFmtId="167" fontId="17" fillId="0" borderId="0" xfId="2" applyNumberFormat="1" applyFont="1" applyFill="1" applyAlignment="1">
      <alignment horizontal="right" vertical="center"/>
    </xf>
    <xf numFmtId="167" fontId="13" fillId="0" borderId="0" xfId="2" applyNumberFormat="1" applyFont="1" applyFill="1" applyAlignment="1">
      <alignment horizontal="right" vertical="center"/>
    </xf>
    <xf numFmtId="178" fontId="10" fillId="0" borderId="0" xfId="1" applyNumberFormat="1" applyFont="1" applyAlignment="1" applyProtection="1">
      <alignment vertical="center"/>
    </xf>
    <xf numFmtId="179" fontId="10" fillId="0" borderId="0" xfId="7" applyNumberFormat="1" applyFont="1" applyAlignment="1" applyProtection="1">
      <alignment vertical="center"/>
    </xf>
    <xf numFmtId="42" fontId="10" fillId="0" borderId="0" xfId="7" applyFont="1" applyFill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8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customXml" Target="../customXml/item1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FA903A4-8C2B-49FB-B111-0F48EB35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8452F0D-4052-4BBC-B91D-862DF85F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6B75677D-DD0B-43F2-B032-3DCECE665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99D294D5-F30F-435E-8B37-9F5843D06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8AFD49D6-FD61-4690-8E8F-60B8A851E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41B3BC1-073D-4505-8055-DECB77E9C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C0116274-B853-47CF-8881-9D729267E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0988EA3-7676-4E70-A118-DD43A939A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0DF2FEAF-1679-40E8-A9D1-34CDBA7AE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B873B9E0-16A1-4EB0-B753-0903E34F1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cion%20EF%20public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4"/>
  <sheetViews>
    <sheetView view="pageBreakPreview" topLeftCell="A7" zoomScaleNormal="90" zoomScaleSheetLayoutView="100" workbookViewId="0">
      <selection activeCell="A39" sqref="A39"/>
    </sheetView>
  </sheetViews>
  <sheetFormatPr baseColWidth="10" defaultColWidth="8" defaultRowHeight="15" x14ac:dyDescent="0.25"/>
  <cols>
    <col min="1" max="1" width="87" style="6" customWidth="1"/>
    <col min="2" max="2" width="6.7109375" style="83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66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3">
        <v>44927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78040.899999999994</v>
      </c>
    </row>
    <row r="13" spans="1:9" x14ac:dyDescent="0.25">
      <c r="A13" s="12" t="s">
        <v>6</v>
      </c>
      <c r="C13" s="11">
        <v>0</v>
      </c>
      <c r="G13" s="64"/>
      <c r="I13" s="65"/>
    </row>
    <row r="14" spans="1:9" x14ac:dyDescent="0.25">
      <c r="A14" s="12" t="s">
        <v>7</v>
      </c>
      <c r="C14" s="11">
        <v>5474.6</v>
      </c>
    </row>
    <row r="15" spans="1:9" ht="13.5" customHeight="1" x14ac:dyDescent="0.25">
      <c r="A15" s="12" t="s">
        <v>8</v>
      </c>
      <c r="C15" s="23">
        <v>3407.7</v>
      </c>
      <c r="G15" s="64"/>
    </row>
    <row r="16" spans="1:9" ht="13.5" customHeight="1" x14ac:dyDescent="0.25">
      <c r="A16" s="53"/>
      <c r="C16" s="13">
        <f>SUM(C12:C15)</f>
        <v>86923.199999999997</v>
      </c>
      <c r="G16" s="64"/>
    </row>
    <row r="17" spans="1:7" x14ac:dyDescent="0.25">
      <c r="A17" s="55"/>
      <c r="C17" s="11"/>
    </row>
    <row r="18" spans="1:7" x14ac:dyDescent="0.25">
      <c r="A18" s="12" t="s">
        <v>9</v>
      </c>
      <c r="G18" s="64"/>
    </row>
    <row r="19" spans="1:7" x14ac:dyDescent="0.25">
      <c r="A19" s="12" t="s">
        <v>10</v>
      </c>
      <c r="C19" s="11">
        <v>7496.9</v>
      </c>
    </row>
    <row r="20" spans="1:7" ht="17.25" x14ac:dyDescent="0.25">
      <c r="A20" s="12" t="s">
        <v>11</v>
      </c>
      <c r="C20" s="23">
        <v>11022</v>
      </c>
      <c r="G20" s="64"/>
    </row>
    <row r="21" spans="1:7" x14ac:dyDescent="0.25">
      <c r="A21" s="12"/>
      <c r="C21" s="13">
        <f>SUM(C19:C20)</f>
        <v>18518.900000000001</v>
      </c>
      <c r="G21" s="64"/>
    </row>
    <row r="22" spans="1:7" x14ac:dyDescent="0.25">
      <c r="A22" s="12"/>
      <c r="C22" s="11"/>
    </row>
    <row r="23" spans="1:7" x14ac:dyDescent="0.25">
      <c r="A23" s="12" t="s">
        <v>12</v>
      </c>
      <c r="C23" s="11">
        <f>SUM(C16-C21)</f>
        <v>68404.299999999988</v>
      </c>
      <c r="D23" s="66"/>
    </row>
    <row r="24" spans="1:7" x14ac:dyDescent="0.25">
      <c r="A24" s="12"/>
      <c r="C24" s="11"/>
      <c r="G24" s="89"/>
    </row>
    <row r="25" spans="1:7" x14ac:dyDescent="0.25">
      <c r="A25" s="12" t="s">
        <v>13</v>
      </c>
      <c r="C25" s="11"/>
      <c r="G25" s="89"/>
    </row>
    <row r="26" spans="1:7" ht="17.25" x14ac:dyDescent="0.25">
      <c r="A26" s="12" t="s">
        <v>14</v>
      </c>
      <c r="C26" s="23">
        <v>47110.2</v>
      </c>
      <c r="E26" s="37"/>
    </row>
    <row r="27" spans="1:7" x14ac:dyDescent="0.25">
      <c r="A27" s="12"/>
      <c r="C27" s="11"/>
      <c r="E27" s="37"/>
    </row>
    <row r="28" spans="1:7" x14ac:dyDescent="0.25">
      <c r="A28" s="12" t="s">
        <v>15</v>
      </c>
      <c r="C28" s="11">
        <f>+C23-C26</f>
        <v>21294.099999999991</v>
      </c>
      <c r="E28" s="67"/>
    </row>
    <row r="29" spans="1:7" x14ac:dyDescent="0.25">
      <c r="A29" s="12"/>
      <c r="C29" s="11"/>
    </row>
    <row r="31" spans="1:7" x14ac:dyDescent="0.25">
      <c r="A31" s="12"/>
      <c r="C31" s="11"/>
      <c r="E31" s="68"/>
      <c r="F31" s="69"/>
      <c r="G31" s="69"/>
    </row>
    <row r="32" spans="1:7" x14ac:dyDescent="0.25">
      <c r="A32" s="12" t="s">
        <v>16</v>
      </c>
      <c r="C32" s="11">
        <v>40296.699999999997</v>
      </c>
      <c r="E32" s="70"/>
      <c r="F32" s="71"/>
      <c r="G32" s="71"/>
    </row>
    <row r="33" spans="1:7" x14ac:dyDescent="0.25">
      <c r="A33" s="12" t="s">
        <v>17</v>
      </c>
      <c r="C33" s="11">
        <v>-118.2</v>
      </c>
      <c r="E33" s="70"/>
      <c r="F33" s="71"/>
      <c r="G33" s="71"/>
    </row>
    <row r="34" spans="1:7" x14ac:dyDescent="0.25">
      <c r="A34" s="12"/>
      <c r="C34" s="11"/>
      <c r="E34" s="70"/>
      <c r="F34" s="71"/>
      <c r="G34" s="71"/>
    </row>
    <row r="35" spans="1:7" x14ac:dyDescent="0.25">
      <c r="A35" s="12" t="s">
        <v>18</v>
      </c>
      <c r="C35" s="11">
        <v>15028.8</v>
      </c>
      <c r="E35" s="70"/>
      <c r="F35" s="72"/>
      <c r="G35" s="72"/>
    </row>
    <row r="36" spans="1:7" x14ac:dyDescent="0.25">
      <c r="A36" s="12"/>
      <c r="C36" s="11"/>
      <c r="E36" s="70"/>
      <c r="F36" s="71"/>
      <c r="G36" s="71"/>
    </row>
    <row r="37" spans="1:7" x14ac:dyDescent="0.25">
      <c r="A37" s="12" t="s">
        <v>19</v>
      </c>
      <c r="E37" s="70"/>
      <c r="F37" s="72"/>
      <c r="G37" s="72"/>
    </row>
    <row r="38" spans="1:7" x14ac:dyDescent="0.25">
      <c r="A38" s="12" t="s">
        <v>20</v>
      </c>
      <c r="C38" s="11">
        <v>1644.2</v>
      </c>
      <c r="E38" s="70"/>
      <c r="F38" s="72"/>
      <c r="G38" s="72"/>
    </row>
    <row r="39" spans="1:7" x14ac:dyDescent="0.25">
      <c r="A39" s="12" t="s">
        <v>21</v>
      </c>
      <c r="C39" s="11">
        <v>746.6</v>
      </c>
      <c r="E39" s="70"/>
      <c r="F39" s="71"/>
      <c r="G39" s="72"/>
    </row>
    <row r="40" spans="1:7" x14ac:dyDescent="0.25">
      <c r="A40" s="12" t="s">
        <v>22</v>
      </c>
      <c r="C40" s="11">
        <v>4729.5</v>
      </c>
      <c r="E40" s="70"/>
      <c r="F40" s="71"/>
      <c r="G40" s="71"/>
    </row>
    <row r="41" spans="1:7" ht="17.25" x14ac:dyDescent="0.25">
      <c r="A41" s="12" t="s">
        <v>23</v>
      </c>
      <c r="C41" s="52">
        <v>5091.1000000000004</v>
      </c>
      <c r="D41" s="29"/>
      <c r="E41" s="70"/>
      <c r="F41" s="73"/>
      <c r="G41" s="73"/>
    </row>
    <row r="42" spans="1:7" x14ac:dyDescent="0.25">
      <c r="A42" s="12"/>
      <c r="C42" s="11">
        <f>SUM(C38:C41)</f>
        <v>12211.400000000001</v>
      </c>
      <c r="E42" s="70"/>
      <c r="F42" s="72"/>
      <c r="G42" s="72"/>
    </row>
    <row r="43" spans="1:7" x14ac:dyDescent="0.25">
      <c r="A43" s="12"/>
      <c r="C43" s="11"/>
      <c r="E43" s="74"/>
      <c r="F43" s="75"/>
      <c r="G43" s="75"/>
    </row>
    <row r="44" spans="1:7" x14ac:dyDescent="0.25">
      <c r="A44" s="12" t="s">
        <v>24</v>
      </c>
      <c r="C44" s="11">
        <f>+C28+C32+C33+C35-C42</f>
        <v>64289.999999999993</v>
      </c>
      <c r="D44" s="12"/>
      <c r="E44" s="76"/>
      <c r="F44" s="72"/>
      <c r="G44" s="72"/>
    </row>
    <row r="45" spans="1:7" s="12" customFormat="1" x14ac:dyDescent="0.25">
      <c r="B45" s="83"/>
      <c r="C45" s="11"/>
      <c r="E45" s="77"/>
      <c r="F45" s="78"/>
    </row>
    <row r="46" spans="1:7" s="12" customFormat="1" x14ac:dyDescent="0.25">
      <c r="A46" s="12" t="s">
        <v>25</v>
      </c>
      <c r="B46" s="83"/>
      <c r="C46" s="11"/>
    </row>
    <row r="47" spans="1:7" s="12" customFormat="1" ht="17.25" x14ac:dyDescent="0.25">
      <c r="A47" s="12" t="s">
        <v>26</v>
      </c>
      <c r="B47" s="83"/>
      <c r="C47" s="23">
        <v>0</v>
      </c>
      <c r="E47" s="77"/>
    </row>
    <row r="48" spans="1:7" s="12" customFormat="1" x14ac:dyDescent="0.25">
      <c r="A48" s="57"/>
      <c r="B48" s="83"/>
      <c r="C48" s="11"/>
    </row>
    <row r="49" spans="1:3" s="12" customFormat="1" ht="17.25" x14ac:dyDescent="0.25">
      <c r="A49" s="12" t="s">
        <v>27</v>
      </c>
      <c r="B49" s="50"/>
      <c r="C49" s="79">
        <f>+C44+C47</f>
        <v>64289.999999999993</v>
      </c>
    </row>
    <row r="50" spans="1:3" s="12" customFormat="1" x14ac:dyDescent="0.25">
      <c r="B50" s="83"/>
      <c r="C50" s="11"/>
    </row>
    <row r="53" spans="1:3" x14ac:dyDescent="0.25">
      <c r="C53" s="80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3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mergeCells count="1">
    <mergeCell ref="G24:G25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A28" zoomScale="85" zoomScaleNormal="85" zoomScaleSheetLayoutView="100" workbookViewId="0">
      <selection activeCell="B25"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67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0" t="s">
        <v>30</v>
      </c>
      <c r="C9" s="90"/>
      <c r="D9" s="90"/>
      <c r="G9" s="90" t="s">
        <v>30</v>
      </c>
      <c r="H9" s="90"/>
      <c r="I9" s="90"/>
    </row>
    <row r="10" spans="1:9" s="3" customFormat="1" ht="33" x14ac:dyDescent="0.25">
      <c r="A10" s="38" t="s">
        <v>31</v>
      </c>
      <c r="B10" s="44" t="s">
        <v>68</v>
      </c>
      <c r="C10" s="44" t="s">
        <v>69</v>
      </c>
      <c r="D10" s="44" t="s">
        <v>32</v>
      </c>
      <c r="F10" s="38" t="s">
        <v>33</v>
      </c>
      <c r="G10" s="44" t="s">
        <v>68</v>
      </c>
      <c r="H10" s="44" t="s">
        <v>69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576942.4</v>
      </c>
      <c r="C12" s="13">
        <v>485729.2</v>
      </c>
      <c r="D12" s="13">
        <f>+B12-C12</f>
        <v>91213.200000000012</v>
      </c>
      <c r="F12" s="14" t="s">
        <v>65</v>
      </c>
      <c r="G12" s="15">
        <f>+G14+G15</f>
        <v>868599.39999999991</v>
      </c>
      <c r="H12" s="15">
        <f>+H14+H15</f>
        <v>858588.6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SUM(B16:B19)</f>
        <v>565212.19999999995</v>
      </c>
      <c r="C14" s="17">
        <f>SUM(C16:C19)</f>
        <v>560549.69999999995</v>
      </c>
      <c r="D14" s="17">
        <f>+B14-C14</f>
        <v>4662.5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867559.7</v>
      </c>
      <c r="H15" s="11">
        <v>857548.9</v>
      </c>
      <c r="I15" s="18">
        <f>+G15-H15</f>
        <v>10010.79999999993</v>
      </c>
    </row>
    <row r="16" spans="1:9" x14ac:dyDescent="0.25">
      <c r="A16" s="12" t="s">
        <v>37</v>
      </c>
      <c r="B16" s="11">
        <v>0</v>
      </c>
      <c r="C16" s="11">
        <v>0</v>
      </c>
      <c r="D16" s="11">
        <f t="shared" ref="D16:D19" si="0">+B16-C16</f>
        <v>0</v>
      </c>
      <c r="E16" s="19"/>
      <c r="G16" s="11"/>
      <c r="I16" s="20"/>
    </row>
    <row r="17" spans="1:9" ht="16.5" x14ac:dyDescent="0.3">
      <c r="A17" s="12" t="s">
        <v>39</v>
      </c>
      <c r="B17" s="21">
        <v>565212.19999999995</v>
      </c>
      <c r="C17" s="11">
        <v>560549.69999999995</v>
      </c>
      <c r="D17" s="11">
        <f t="shared" si="0"/>
        <v>4662.5</v>
      </c>
      <c r="E17" s="19"/>
      <c r="F17" s="1" t="s">
        <v>35</v>
      </c>
      <c r="G17" s="11">
        <v>1032155.6</v>
      </c>
      <c r="H17" s="11">
        <v>1024658.8</v>
      </c>
      <c r="I17" s="11">
        <f>+G17-H17</f>
        <v>7496.7999999999302</v>
      </c>
    </row>
    <row r="18" spans="1:9" x14ac:dyDescent="0.25">
      <c r="A18" s="12" t="s">
        <v>40</v>
      </c>
      <c r="B18" s="11">
        <v>202.4</v>
      </c>
      <c r="C18" s="11">
        <v>202.4</v>
      </c>
      <c r="D18" s="22">
        <f t="shared" si="0"/>
        <v>0</v>
      </c>
      <c r="E18" s="19"/>
      <c r="F18" s="12"/>
      <c r="G18" s="15"/>
      <c r="H18" s="15"/>
      <c r="I18" s="20"/>
    </row>
    <row r="19" spans="1:9" ht="17.25" x14ac:dyDescent="0.3">
      <c r="A19" s="12" t="s">
        <v>42</v>
      </c>
      <c r="B19" s="23">
        <v>-202.4</v>
      </c>
      <c r="C19" s="23">
        <v>-202.4</v>
      </c>
      <c r="D19" s="24">
        <f t="shared" si="0"/>
        <v>0</v>
      </c>
      <c r="E19" s="25"/>
      <c r="F19" s="1" t="s">
        <v>38</v>
      </c>
      <c r="G19" s="11">
        <v>25725.4</v>
      </c>
      <c r="H19" s="11">
        <v>32501</v>
      </c>
      <c r="I19" s="11">
        <f>+G19-H19</f>
        <v>-6775.5999999999985</v>
      </c>
    </row>
    <row r="20" spans="1:9" x14ac:dyDescent="0.25">
      <c r="A20" s="12"/>
      <c r="B20" s="17"/>
      <c r="C20" s="17"/>
      <c r="D20" s="26"/>
      <c r="E20" s="19"/>
      <c r="G20" s="11"/>
      <c r="H20" s="11"/>
      <c r="I20" s="11"/>
    </row>
    <row r="21" spans="1:9" ht="27.75" customHeight="1" x14ac:dyDescent="0.25">
      <c r="A21" s="12" t="s">
        <v>43</v>
      </c>
      <c r="B21" s="11">
        <f>+B23+B25</f>
        <v>6868543.1000000006</v>
      </c>
      <c r="C21" s="11">
        <f>SUM(C23:C25)</f>
        <v>6742901.1999999993</v>
      </c>
      <c r="D21" s="11">
        <f>+B21-C21</f>
        <v>125641.9000000013</v>
      </c>
      <c r="F21" s="2" t="s">
        <v>41</v>
      </c>
      <c r="G21" s="15">
        <v>2588.1</v>
      </c>
      <c r="H21" s="15">
        <v>2354.5</v>
      </c>
      <c r="I21" s="11">
        <f>+G21-H21</f>
        <v>233.59999999999991</v>
      </c>
    </row>
    <row r="22" spans="1:9" x14ac:dyDescent="0.25">
      <c r="A22" s="12"/>
      <c r="B22" s="11"/>
      <c r="C22" s="11"/>
      <c r="D22" s="11"/>
      <c r="E22" s="19"/>
      <c r="G22" s="11"/>
      <c r="H22" s="11"/>
      <c r="I22" s="11"/>
    </row>
    <row r="23" spans="1:9" x14ac:dyDescent="0.25">
      <c r="A23" s="14" t="s">
        <v>44</v>
      </c>
      <c r="B23" s="11">
        <v>8303367.9000000004</v>
      </c>
      <c r="C23" s="11">
        <v>8132303.2999999998</v>
      </c>
      <c r="D23" s="11">
        <f>+B23-C23</f>
        <v>171064.60000000056</v>
      </c>
      <c r="F23" s="12" t="s">
        <v>47</v>
      </c>
      <c r="G23" s="11">
        <v>1686.2</v>
      </c>
      <c r="H23" s="11">
        <v>1690.6</v>
      </c>
      <c r="I23" s="11">
        <f>+G23-H23</f>
        <v>-4.3999999999998636</v>
      </c>
    </row>
    <row r="24" spans="1:9" x14ac:dyDescent="0.25">
      <c r="A24" s="12"/>
      <c r="B24" s="11"/>
      <c r="C24" s="11"/>
      <c r="D24" s="11"/>
      <c r="E24" s="19"/>
      <c r="F24" s="12"/>
      <c r="G24" s="11"/>
      <c r="H24" s="11"/>
      <c r="I24" s="11"/>
    </row>
    <row r="25" spans="1:9" ht="17.25" x14ac:dyDescent="0.25">
      <c r="A25" s="12" t="s">
        <v>46</v>
      </c>
      <c r="B25" s="11">
        <v>-1434824.8</v>
      </c>
      <c r="C25" s="11">
        <v>-1389402.1</v>
      </c>
      <c r="D25" s="11">
        <f>+B25-C25</f>
        <v>-45422.699999999953</v>
      </c>
      <c r="F25" s="12" t="s">
        <v>45</v>
      </c>
      <c r="G25" s="27">
        <v>1166508.3999999999</v>
      </c>
      <c r="H25" s="27">
        <v>964864.1</v>
      </c>
      <c r="I25" s="28">
        <f>+G25-H25</f>
        <v>201644.29999999993</v>
      </c>
    </row>
    <row r="26" spans="1:9" x14ac:dyDescent="0.25">
      <c r="A26" s="12"/>
      <c r="B26" s="11"/>
      <c r="C26" s="11"/>
      <c r="D26" s="11"/>
      <c r="E26" s="19"/>
      <c r="G26" s="29"/>
      <c r="H26" s="29"/>
      <c r="I26" s="11"/>
    </row>
    <row r="27" spans="1:9" ht="18.75" x14ac:dyDescent="0.25">
      <c r="A27" s="12" t="s">
        <v>48</v>
      </c>
      <c r="B27" s="30">
        <v>217763.9</v>
      </c>
      <c r="C27" s="30">
        <v>161712.20000000001</v>
      </c>
      <c r="D27" s="11">
        <f>+B27-C27</f>
        <v>56051.699999999983</v>
      </c>
      <c r="E27" s="19"/>
      <c r="F27" s="40" t="s">
        <v>49</v>
      </c>
      <c r="G27" s="41">
        <f>SUM(G14:G26)</f>
        <v>3097263.0999999996</v>
      </c>
      <c r="H27" s="41">
        <f>SUM(H14:H26)</f>
        <v>2884657.6</v>
      </c>
      <c r="I27" s="41">
        <f>+G27-H27</f>
        <v>212605.49999999953</v>
      </c>
    </row>
    <row r="28" spans="1:9" x14ac:dyDescent="0.25">
      <c r="A28" s="12"/>
      <c r="B28" s="11"/>
      <c r="C28" s="11"/>
      <c r="D28" s="30"/>
      <c r="E28" s="19"/>
      <c r="G28" s="31"/>
      <c r="H28" s="31"/>
      <c r="I28" s="32"/>
    </row>
    <row r="29" spans="1:9" ht="16.5" x14ac:dyDescent="0.25">
      <c r="A29" s="12"/>
      <c r="B29" s="30"/>
      <c r="C29" s="30"/>
      <c r="D29" s="30"/>
      <c r="E29" s="19"/>
      <c r="F29" s="38" t="s">
        <v>50</v>
      </c>
      <c r="G29" s="19"/>
      <c r="H29" s="19"/>
      <c r="I29" s="19"/>
    </row>
    <row r="30" spans="1:9" x14ac:dyDescent="0.25">
      <c r="A30" s="12" t="s">
        <v>51</v>
      </c>
      <c r="B30" s="30">
        <v>34916.9</v>
      </c>
      <c r="C30" s="30">
        <v>35017.1</v>
      </c>
      <c r="D30" s="11">
        <f>+B30-C30</f>
        <v>-100.19999999999709</v>
      </c>
      <c r="E30" s="19"/>
    </row>
    <row r="31" spans="1:9" x14ac:dyDescent="0.25">
      <c r="A31" s="12"/>
      <c r="B31" s="30"/>
      <c r="C31" s="30"/>
      <c r="D31" s="30"/>
      <c r="E31" s="19"/>
      <c r="F31" s="12" t="s">
        <v>60</v>
      </c>
      <c r="G31" s="15">
        <v>2253992.7000000002</v>
      </c>
      <c r="H31" s="15">
        <v>2253992.7000000002</v>
      </c>
      <c r="I31" s="33">
        <f t="shared" ref="I31:I36" si="1">+G31-H31</f>
        <v>0</v>
      </c>
    </row>
    <row r="32" spans="1:9" x14ac:dyDescent="0.25">
      <c r="A32" s="12" t="s">
        <v>52</v>
      </c>
      <c r="B32" s="34">
        <v>0</v>
      </c>
      <c r="C32" s="34">
        <v>0</v>
      </c>
      <c r="D32" s="11">
        <f>+B32-C32</f>
        <v>0</v>
      </c>
      <c r="E32" s="19"/>
      <c r="F32" s="12" t="s">
        <v>61</v>
      </c>
      <c r="G32" s="15">
        <v>1676618.1</v>
      </c>
      <c r="H32" s="15">
        <v>1676618.1</v>
      </c>
      <c r="I32" s="33">
        <f t="shared" si="1"/>
        <v>0</v>
      </c>
    </row>
    <row r="33" spans="1:9" x14ac:dyDescent="0.25">
      <c r="A33" s="12"/>
      <c r="B33" s="30"/>
      <c r="C33" s="30"/>
      <c r="D33" s="30"/>
      <c r="E33" s="19"/>
      <c r="F33" s="12" t="s">
        <v>62</v>
      </c>
      <c r="G33" s="15">
        <v>113389.2</v>
      </c>
      <c r="H33" s="15">
        <v>113389.2</v>
      </c>
      <c r="I33" s="33">
        <f t="shared" si="1"/>
        <v>0</v>
      </c>
    </row>
    <row r="34" spans="1:9" x14ac:dyDescent="0.25">
      <c r="A34" s="12" t="s">
        <v>53</v>
      </c>
      <c r="B34" s="30">
        <v>3822.7</v>
      </c>
      <c r="C34" s="30">
        <v>4229.3</v>
      </c>
      <c r="D34" s="11">
        <f>+B34-C34</f>
        <v>-406.60000000000036</v>
      </c>
      <c r="E34" s="19"/>
      <c r="F34" s="12" t="s">
        <v>63</v>
      </c>
      <c r="G34" s="15">
        <v>11122.4</v>
      </c>
      <c r="H34" s="15">
        <v>11122.4</v>
      </c>
      <c r="I34" s="35">
        <f t="shared" si="1"/>
        <v>0</v>
      </c>
    </row>
    <row r="35" spans="1:9" x14ac:dyDescent="0.25">
      <c r="A35" s="12"/>
      <c r="B35" s="30"/>
      <c r="C35" s="30"/>
      <c r="D35" s="30"/>
      <c r="E35" s="19"/>
      <c r="F35" s="12" t="s">
        <v>64</v>
      </c>
      <c r="G35" s="15">
        <v>1051220.3</v>
      </c>
      <c r="H35" s="15">
        <v>586690.4</v>
      </c>
      <c r="I35" s="33">
        <f t="shared" si="1"/>
        <v>464529.9</v>
      </c>
    </row>
    <row r="36" spans="1:9" ht="17.25" x14ac:dyDescent="0.25">
      <c r="A36" s="12" t="s">
        <v>54</v>
      </c>
      <c r="B36" s="36">
        <v>694.6</v>
      </c>
      <c r="C36" s="36">
        <v>861.6</v>
      </c>
      <c r="D36" s="36">
        <f>+B36-C36</f>
        <v>-167</v>
      </c>
      <c r="E36" s="19"/>
      <c r="F36" s="12" t="s">
        <v>24</v>
      </c>
      <c r="G36" s="27">
        <v>64290</v>
      </c>
      <c r="H36" s="27">
        <v>464529.9</v>
      </c>
      <c r="I36" s="28">
        <f t="shared" si="1"/>
        <v>-400239.9</v>
      </c>
    </row>
    <row r="37" spans="1:9" x14ac:dyDescent="0.25">
      <c r="A37" s="12"/>
      <c r="B37" s="30"/>
      <c r="C37" s="30"/>
      <c r="D37" s="30"/>
      <c r="E37" s="19"/>
      <c r="G37" s="29"/>
    </row>
    <row r="38" spans="1:9" ht="18.75" x14ac:dyDescent="0.25">
      <c r="A38" s="12"/>
      <c r="B38" s="30"/>
      <c r="C38" s="30"/>
      <c r="D38" s="30"/>
      <c r="E38" s="19"/>
      <c r="F38" s="40" t="s">
        <v>55</v>
      </c>
      <c r="G38" s="41">
        <f>SUM(G31:G37)</f>
        <v>5170632.7</v>
      </c>
      <c r="H38" s="41">
        <f>SUM(H31:H37)</f>
        <v>5106342.7000000011</v>
      </c>
      <c r="I38" s="41">
        <f>+G38-H38</f>
        <v>64289.999999999069</v>
      </c>
    </row>
    <row r="39" spans="1:9" ht="16.5" x14ac:dyDescent="0.25">
      <c r="A39" s="12"/>
      <c r="B39" s="30"/>
      <c r="C39" s="30"/>
      <c r="D39" s="30"/>
      <c r="E39" s="19"/>
      <c r="F39" s="12"/>
      <c r="G39" s="42"/>
      <c r="H39" s="42"/>
      <c r="I39" s="42">
        <f>+G39-H39</f>
        <v>0</v>
      </c>
    </row>
    <row r="40" spans="1:9" ht="18.75" x14ac:dyDescent="0.25">
      <c r="A40" s="40" t="s">
        <v>56</v>
      </c>
      <c r="B40" s="43">
        <f>+B36+B34+B32+B30+B27+B21+B14+B12</f>
        <v>8267895.8000000007</v>
      </c>
      <c r="C40" s="43">
        <f>+C36+C34+C32+C30+C27+C21+C14+C12</f>
        <v>7991000.2999999998</v>
      </c>
      <c r="D40" s="43">
        <f>+B40-C40</f>
        <v>276895.50000000093</v>
      </c>
      <c r="E40" s="19"/>
      <c r="F40" s="40" t="s">
        <v>57</v>
      </c>
      <c r="G40" s="43">
        <f>+G27+G38</f>
        <v>8267895.7999999998</v>
      </c>
      <c r="H40" s="43">
        <f>+H27+H38</f>
        <v>7991000.3000000007</v>
      </c>
      <c r="I40" s="43">
        <f>+G40-H40</f>
        <v>276895.49999999907</v>
      </c>
    </row>
    <row r="41" spans="1:9" x14ac:dyDescent="0.25">
      <c r="C41" s="37"/>
      <c r="D41" s="37"/>
      <c r="E41" s="19"/>
    </row>
    <row r="42" spans="1:9" x14ac:dyDescent="0.25">
      <c r="B42" s="22"/>
    </row>
    <row r="43" spans="1:9" x14ac:dyDescent="0.25">
      <c r="B43" s="22"/>
    </row>
    <row r="49" s="6" customFormat="1" x14ac:dyDescent="0.25"/>
    <row r="50" s="6" customFormat="1" x14ac:dyDescent="0.25"/>
    <row r="51" s="6" customFormat="1" x14ac:dyDescent="0.25"/>
    <row r="52" s="6" customFormat="1" x14ac:dyDescent="0.25"/>
    <row r="53" s="6" customFormat="1" x14ac:dyDescent="0.25"/>
    <row r="54" s="6" customFormat="1" x14ac:dyDescent="0.25"/>
    <row r="55" s="6" customFormat="1" x14ac:dyDescent="0.25"/>
    <row r="56" s="6" customFormat="1" x14ac:dyDescent="0.25"/>
    <row r="60" s="6" customFormat="1" x14ac:dyDescent="0.25"/>
    <row r="61" s="6" customFormat="1" x14ac:dyDescent="0.25"/>
    <row r="62" s="6" customFormat="1" x14ac:dyDescent="0.25"/>
    <row r="63" s="6" customFormat="1" x14ac:dyDescent="0.25"/>
    <row r="64" s="6" customFormat="1" x14ac:dyDescent="0.25"/>
    <row r="65" s="6" customFormat="1" x14ac:dyDescent="0.25"/>
    <row r="66" s="6" customFormat="1" x14ac:dyDescent="0.25"/>
    <row r="67" s="6" customFormat="1" x14ac:dyDescent="0.25"/>
    <row r="68" s="6" customFormat="1" x14ac:dyDescent="0.25"/>
    <row r="69" s="6" customFormat="1" x14ac:dyDescent="0.25"/>
    <row r="70" s="6" customFormat="1" x14ac:dyDescent="0.25"/>
    <row r="71" s="6" customFormat="1" x14ac:dyDescent="0.25"/>
    <row r="72" s="6" customFormat="1" x14ac:dyDescent="0.25"/>
    <row r="73" s="6" customFormat="1" x14ac:dyDescent="0.25"/>
    <row r="74" s="6" customFormat="1" x14ac:dyDescent="0.25"/>
    <row r="75" s="6" customFormat="1" x14ac:dyDescent="0.25"/>
    <row r="76" s="6" customFormat="1" x14ac:dyDescent="0.25"/>
    <row r="77" s="6" customFormat="1" x14ac:dyDescent="0.25"/>
    <row r="78" s="6" customFormat="1" x14ac:dyDescent="0.25"/>
    <row r="79" s="6" customFormat="1" x14ac:dyDescent="0.25"/>
    <row r="80" s="6" customFormat="1" x14ac:dyDescent="0.25"/>
    <row r="81" s="6" customFormat="1" x14ac:dyDescent="0.25"/>
    <row r="82" s="6" customFormat="1" x14ac:dyDescent="0.25"/>
    <row r="83" s="6" customFormat="1" x14ac:dyDescent="0.25"/>
    <row r="84" s="6" customFormat="1" x14ac:dyDescent="0.25"/>
    <row r="85" s="6" customFormat="1" x14ac:dyDescent="0.25"/>
    <row r="86" s="6" customFormat="1" x14ac:dyDescent="0.25"/>
    <row r="87" s="6" customFormat="1" x14ac:dyDescent="0.25"/>
    <row r="88" s="6" customFormat="1" x14ac:dyDescent="0.25"/>
    <row r="89" s="6" customFormat="1" x14ac:dyDescent="0.25"/>
    <row r="90" s="6" customFormat="1" x14ac:dyDescent="0.25"/>
    <row r="91" s="6" customFormat="1" x14ac:dyDescent="0.25"/>
    <row r="92" s="6" customFormat="1" x14ac:dyDescent="0.25"/>
    <row r="93" s="6" customFormat="1" x14ac:dyDescent="0.25"/>
    <row r="94" s="6" customFormat="1" x14ac:dyDescent="0.25"/>
    <row r="95" s="6" customFormat="1" x14ac:dyDescent="0.25"/>
    <row r="96" s="6" customFormat="1" x14ac:dyDescent="0.25"/>
    <row r="97" s="6" customFormat="1" x14ac:dyDescent="0.25"/>
    <row r="98" s="6" customFormat="1" x14ac:dyDescent="0.25"/>
    <row r="99" s="6" customFormat="1" x14ac:dyDescent="0.25"/>
    <row r="100" s="6" customFormat="1" x14ac:dyDescent="0.25"/>
    <row r="101" s="6" customFormat="1" x14ac:dyDescent="0.25"/>
    <row r="102" s="6" customFormat="1" x14ac:dyDescent="0.25"/>
    <row r="103" s="6" customFormat="1" x14ac:dyDescent="0.25"/>
    <row r="104" s="6" customFormat="1" x14ac:dyDescent="0.25"/>
    <row r="105" s="6" customFormat="1" x14ac:dyDescent="0.25"/>
    <row r="106" s="6" customFormat="1" x14ac:dyDescent="0.25"/>
    <row r="107" s="6" customFormat="1" x14ac:dyDescent="0.25"/>
    <row r="108" s="6" customFormat="1" x14ac:dyDescent="0.25"/>
    <row r="109" s="6" customFormat="1" x14ac:dyDescent="0.25"/>
    <row r="110" s="6" customFormat="1" x14ac:dyDescent="0.25"/>
    <row r="111" s="6" customFormat="1" x14ac:dyDescent="0.25"/>
    <row r="112" s="6" customFormat="1" x14ac:dyDescent="0.25"/>
    <row r="113" s="6" customFormat="1" x14ac:dyDescent="0.25"/>
    <row r="114" s="6" customFormat="1" x14ac:dyDescent="0.25"/>
    <row r="115" s="6" customFormat="1" x14ac:dyDescent="0.25"/>
    <row r="116" s="6" customFormat="1" x14ac:dyDescent="0.25"/>
    <row r="117" s="6" customFormat="1" x14ac:dyDescent="0.25"/>
    <row r="118" s="6" customFormat="1" x14ac:dyDescent="0.25"/>
    <row r="119" s="6" customFormat="1" x14ac:dyDescent="0.25"/>
    <row r="120" s="6" customFormat="1" x14ac:dyDescent="0.25"/>
    <row r="121" s="6" customFormat="1" x14ac:dyDescent="0.25"/>
    <row r="122" s="6" customFormat="1" x14ac:dyDescent="0.25"/>
    <row r="123" s="6" customFormat="1" x14ac:dyDescent="0.25"/>
    <row r="124" s="6" customFormat="1" x14ac:dyDescent="0.25"/>
    <row r="125" s="6" customFormat="1" x14ac:dyDescent="0.25"/>
    <row r="126" s="6" customFormat="1" x14ac:dyDescent="0.25"/>
    <row r="127" s="6" customFormat="1" x14ac:dyDescent="0.25"/>
    <row r="128" s="6" customFormat="1" x14ac:dyDescent="0.25"/>
    <row r="129" s="6" customFormat="1" x14ac:dyDescent="0.25"/>
    <row r="130" s="6" customFormat="1" x14ac:dyDescent="0.25"/>
    <row r="131" s="6" customFormat="1" x14ac:dyDescent="0.25"/>
    <row r="132" s="6" customFormat="1" x14ac:dyDescent="0.25"/>
    <row r="133" s="6" customFormat="1" x14ac:dyDescent="0.25"/>
    <row r="134" s="6" customFormat="1" x14ac:dyDescent="0.25"/>
    <row r="135" s="6" customFormat="1" x14ac:dyDescent="0.25"/>
    <row r="136" s="6" customFormat="1" x14ac:dyDescent="0.25"/>
    <row r="137" s="6" customFormat="1" x14ac:dyDescent="0.25"/>
    <row r="138" s="6" customFormat="1" x14ac:dyDescent="0.25"/>
    <row r="139" s="6" customFormat="1" x14ac:dyDescent="0.25"/>
    <row r="140" s="6" customFormat="1" x14ac:dyDescent="0.25"/>
    <row r="141" s="6" customFormat="1" x14ac:dyDescent="0.25"/>
    <row r="142" s="6" customFormat="1" x14ac:dyDescent="0.25"/>
    <row r="143" s="6" customFormat="1" x14ac:dyDescent="0.25"/>
    <row r="144" s="6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EDEB-0AFE-421F-86D4-CBCDBB2AC59B}">
  <dimension ref="A1:I144"/>
  <sheetViews>
    <sheetView workbookViewId="0">
      <selection sqref="A1:XFD1048576"/>
    </sheetView>
  </sheetViews>
  <sheetFormatPr baseColWidth="10" defaultColWidth="8" defaultRowHeight="15" x14ac:dyDescent="0.25"/>
  <cols>
    <col min="1" max="1" width="87" style="6" customWidth="1"/>
    <col min="2" max="2" width="6.7109375" style="81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70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3">
        <v>44958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91594.5</v>
      </c>
    </row>
    <row r="13" spans="1:9" x14ac:dyDescent="0.25">
      <c r="A13" s="12" t="s">
        <v>6</v>
      </c>
      <c r="C13" s="82">
        <v>0</v>
      </c>
      <c r="G13" s="64"/>
      <c r="I13" s="65"/>
    </row>
    <row r="14" spans="1:9" x14ac:dyDescent="0.25">
      <c r="A14" s="12" t="s">
        <v>7</v>
      </c>
      <c r="C14" s="11">
        <v>5002.7</v>
      </c>
    </row>
    <row r="15" spans="1:9" ht="13.5" customHeight="1" x14ac:dyDescent="0.25">
      <c r="A15" s="12" t="s">
        <v>8</v>
      </c>
      <c r="C15" s="23">
        <v>3356</v>
      </c>
      <c r="G15" s="64"/>
    </row>
    <row r="16" spans="1:9" ht="13.5" customHeight="1" x14ac:dyDescent="0.25">
      <c r="A16" s="53"/>
      <c r="C16" s="13">
        <f>SUM(C12:C15)</f>
        <v>99953.2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6771.4</v>
      </c>
    </row>
    <row r="20" spans="1:4" ht="17.25" x14ac:dyDescent="0.25">
      <c r="A20" s="12" t="s">
        <v>11</v>
      </c>
      <c r="C20" s="23">
        <v>11917</v>
      </c>
    </row>
    <row r="21" spans="1:4" x14ac:dyDescent="0.25">
      <c r="A21" s="12"/>
      <c r="C21" s="13">
        <f>SUM(C19:C20)</f>
        <v>18688.400000000001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81264.799999999988</v>
      </c>
      <c r="D23" s="66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36299.300000000003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44965.499999999985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42556.5</v>
      </c>
    </row>
    <row r="33" spans="1:9" x14ac:dyDescent="0.25">
      <c r="A33" s="12" t="s">
        <v>17</v>
      </c>
      <c r="C33" s="11">
        <v>29.8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6404.6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20</v>
      </c>
      <c r="C38" s="11">
        <v>1672.4</v>
      </c>
    </row>
    <row r="39" spans="1:9" x14ac:dyDescent="0.25">
      <c r="A39" s="12" t="s">
        <v>21</v>
      </c>
      <c r="C39" s="11">
        <v>886.6</v>
      </c>
    </row>
    <row r="40" spans="1:9" x14ac:dyDescent="0.25">
      <c r="A40" s="12" t="s">
        <v>22</v>
      </c>
      <c r="C40" s="11">
        <v>12007.2</v>
      </c>
    </row>
    <row r="41" spans="1:9" ht="17.25" x14ac:dyDescent="0.25">
      <c r="A41" s="12" t="s">
        <v>23</v>
      </c>
      <c r="C41" s="23">
        <v>18803.599999999999</v>
      </c>
      <c r="D41" s="29"/>
    </row>
    <row r="42" spans="1:9" x14ac:dyDescent="0.25">
      <c r="A42" s="12"/>
      <c r="C42" s="11">
        <f>SUM(C38:C41)</f>
        <v>33369.800000000003</v>
      </c>
    </row>
    <row r="43" spans="1:9" x14ac:dyDescent="0.25">
      <c r="A43" s="12"/>
      <c r="C43" s="11"/>
    </row>
    <row r="44" spans="1:9" x14ac:dyDescent="0.25">
      <c r="A44" s="12" t="s">
        <v>24</v>
      </c>
      <c r="C44" s="11">
        <f>+C28+C32+C33+C35-C42</f>
        <v>60586.599999999991</v>
      </c>
      <c r="D44" s="12"/>
    </row>
    <row r="45" spans="1:9" s="12" customFormat="1" x14ac:dyDescent="0.25">
      <c r="B45" s="81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25</v>
      </c>
      <c r="B46" s="81"/>
      <c r="C46" s="11"/>
    </row>
    <row r="47" spans="1:9" s="12" customFormat="1" ht="17.25" x14ac:dyDescent="0.25">
      <c r="A47" s="12" t="s">
        <v>26</v>
      </c>
      <c r="B47" s="81"/>
      <c r="C47" s="23">
        <v>0</v>
      </c>
      <c r="E47" s="77"/>
    </row>
    <row r="48" spans="1:9" s="12" customFormat="1" x14ac:dyDescent="0.25">
      <c r="A48" s="57"/>
      <c r="B48" s="81"/>
      <c r="C48" s="11"/>
    </row>
    <row r="49" spans="1:3" s="12" customFormat="1" ht="17.25" x14ac:dyDescent="0.25">
      <c r="A49" s="12" t="s">
        <v>27</v>
      </c>
      <c r="B49" s="50"/>
      <c r="C49" s="79">
        <f>+C44+C47</f>
        <v>60586.599999999991</v>
      </c>
    </row>
    <row r="50" spans="1:3" s="12" customFormat="1" x14ac:dyDescent="0.25">
      <c r="B50" s="81"/>
      <c r="C50" s="11"/>
    </row>
    <row r="53" spans="1:3" x14ac:dyDescent="0.25">
      <c r="C53" s="80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1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D6B0-039C-486C-8C06-23FC1C83D0F7}">
  <dimension ref="A1:I45"/>
  <sheetViews>
    <sheetView zoomScale="85" zoomScaleNormal="85" workbookViewId="0">
      <selection sqref="A1:XFD1048576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71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0" t="s">
        <v>30</v>
      </c>
      <c r="C9" s="90"/>
      <c r="D9" s="90"/>
      <c r="G9" s="90" t="s">
        <v>30</v>
      </c>
      <c r="H9" s="90"/>
      <c r="I9" s="90"/>
    </row>
    <row r="10" spans="1:9" s="3" customFormat="1" ht="33" x14ac:dyDescent="0.25">
      <c r="A10" s="38" t="s">
        <v>31</v>
      </c>
      <c r="B10" s="44" t="s">
        <v>72</v>
      </c>
      <c r="C10" s="44" t="s">
        <v>68</v>
      </c>
      <c r="D10" s="44" t="s">
        <v>32</v>
      </c>
      <c r="F10" s="38" t="s">
        <v>33</v>
      </c>
      <c r="G10" s="44" t="s">
        <v>72</v>
      </c>
      <c r="H10" s="44" t="s">
        <v>68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635902.30000000005</v>
      </c>
      <c r="C12" s="13">
        <v>576942.4</v>
      </c>
      <c r="D12" s="13">
        <f>+B12-C12</f>
        <v>58959.900000000023</v>
      </c>
      <c r="F12" s="14" t="s">
        <v>65</v>
      </c>
      <c r="G12" s="15">
        <f>+G14+G15</f>
        <v>876900.5</v>
      </c>
      <c r="H12" s="15">
        <f>+H14+H15</f>
        <v>868599.39999999991</v>
      </c>
      <c r="I12" s="18">
        <f>+G12-H12</f>
        <v>8301.1000000000931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569374.20000000007</v>
      </c>
      <c r="C14" s="17">
        <f>SUM(C16:C20)</f>
        <v>565212.16020327993</v>
      </c>
      <c r="D14" s="17">
        <f>+B14-C14</f>
        <v>4162.0397967201425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875860.8</v>
      </c>
      <c r="H15" s="11">
        <v>867559.7</v>
      </c>
      <c r="I15" s="18">
        <f>+G15-H15</f>
        <v>8301.1000000000931</v>
      </c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ht="16.5" x14ac:dyDescent="0.3">
      <c r="A17" s="12" t="s">
        <v>39</v>
      </c>
      <c r="B17" s="11">
        <v>839.3</v>
      </c>
      <c r="C17" s="21">
        <v>825.86223994000011</v>
      </c>
      <c r="D17" s="11">
        <f>+B17-C17</f>
        <v>13.437760059999846</v>
      </c>
      <c r="E17" s="19"/>
      <c r="F17" s="1" t="s">
        <v>35</v>
      </c>
      <c r="G17" s="11">
        <v>1038927</v>
      </c>
      <c r="H17" s="11">
        <v>1032155.6</v>
      </c>
      <c r="I17" s="11">
        <f>+G17-H17</f>
        <v>6771.4000000000233</v>
      </c>
    </row>
    <row r="18" spans="1:9" ht="16.5" x14ac:dyDescent="0.3">
      <c r="A18" s="12" t="s">
        <v>73</v>
      </c>
      <c r="B18" s="11">
        <v>568534.9</v>
      </c>
      <c r="C18" s="21">
        <v>564386.29796333995</v>
      </c>
      <c r="D18" s="11">
        <f>+B18-C18</f>
        <v>4148.6020366600715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1" t="s">
        <v>38</v>
      </c>
      <c r="G20" s="21">
        <v>36091.199999999997</v>
      </c>
      <c r="H20" s="11">
        <v>25725.4</v>
      </c>
      <c r="I20" s="18">
        <f>+G20-H20</f>
        <v>10365.799999999996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v>6881956</v>
      </c>
      <c r="C22" s="11">
        <f>SUM(C24:C26)</f>
        <v>6868543.1000000006</v>
      </c>
      <c r="D22" s="11">
        <f>+B22-C22</f>
        <v>13412.899999999441</v>
      </c>
      <c r="F22" s="2" t="s">
        <v>41</v>
      </c>
      <c r="G22" s="15">
        <v>2834.3</v>
      </c>
      <c r="H22" s="15">
        <v>2588.1</v>
      </c>
      <c r="I22" s="18">
        <f>+G22-H22</f>
        <v>246.20000000000027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8351557.9000000004</v>
      </c>
      <c r="C24" s="11">
        <v>8303367.9000000004</v>
      </c>
      <c r="D24" s="11">
        <f>+B24-C24</f>
        <v>48190</v>
      </c>
      <c r="F24" s="12" t="s">
        <v>47</v>
      </c>
      <c r="G24" s="11">
        <v>1768.1</v>
      </c>
      <c r="H24" s="11">
        <v>1686.2</v>
      </c>
      <c r="I24" s="18">
        <f>+G24-H24</f>
        <v>81.899999999999864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8.75" x14ac:dyDescent="0.25">
      <c r="A26" s="12" t="s">
        <v>46</v>
      </c>
      <c r="B26" s="11">
        <v>-1469601.9</v>
      </c>
      <c r="C26" s="11">
        <v>-1434824.8</v>
      </c>
      <c r="D26" s="11">
        <f>+B26-C26</f>
        <v>-34777.09999999986</v>
      </c>
      <c r="F26" s="12" t="s">
        <v>45</v>
      </c>
      <c r="G26" s="27">
        <v>1245080.8</v>
      </c>
      <c r="H26" s="27">
        <v>1166508.3999999999</v>
      </c>
      <c r="I26" s="41">
        <f>+G26-H26</f>
        <v>78572.40000000014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305754.59999999998</v>
      </c>
      <c r="C28" s="30">
        <v>217763.9</v>
      </c>
      <c r="D28" s="11">
        <f>+B28-C28</f>
        <v>87990.699999999983</v>
      </c>
      <c r="E28" s="19"/>
      <c r="F28" s="40" t="s">
        <v>49</v>
      </c>
      <c r="G28" s="84">
        <f>SUM(G14:G27)</f>
        <v>3201601.9000000004</v>
      </c>
      <c r="H28" s="41">
        <f>SUM(H14:H27)</f>
        <v>3097263.0999999996</v>
      </c>
      <c r="I28" s="41">
        <f>+G28-H28</f>
        <v>104338.80000000075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34874.5</v>
      </c>
      <c r="C31" s="30">
        <v>34916.9</v>
      </c>
      <c r="D31" s="11">
        <f>+B31-C31</f>
        <v>-42.400000000001455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2253992.7000000002</v>
      </c>
      <c r="H32" s="15">
        <v>2253992.7000000002</v>
      </c>
      <c r="I32" s="33">
        <f>+G32-H32</f>
        <v>0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2141148</v>
      </c>
      <c r="H33" s="15">
        <v>1676618.1</v>
      </c>
      <c r="I33" s="33">
        <f>+G33-H33</f>
        <v>464529.89999999991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53</v>
      </c>
      <c r="B35" s="30">
        <v>4278.8</v>
      </c>
      <c r="C35" s="30">
        <v>3822.7</v>
      </c>
      <c r="D35" s="11">
        <f>+B35-C35</f>
        <v>456.10000000000036</v>
      </c>
      <c r="E35" s="19"/>
      <c r="F35" s="12" t="s">
        <v>63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586690.4</v>
      </c>
      <c r="H36" s="15">
        <v>1051220.3</v>
      </c>
      <c r="I36" s="33">
        <f t="shared" si="1"/>
        <v>-464529.9</v>
      </c>
    </row>
    <row r="37" spans="1:9" ht="17.25" x14ac:dyDescent="0.25">
      <c r="A37" s="12" t="s">
        <v>54</v>
      </c>
      <c r="B37" s="36">
        <v>680.8</v>
      </c>
      <c r="C37" s="36">
        <v>694.6</v>
      </c>
      <c r="D37" s="36">
        <f>+B37-C37</f>
        <v>-13.800000000000068</v>
      </c>
      <c r="E37" s="19"/>
      <c r="F37" s="12" t="s">
        <v>24</v>
      </c>
      <c r="G37" s="85">
        <v>124876.6</v>
      </c>
      <c r="H37" s="27">
        <v>64290</v>
      </c>
      <c r="I37" s="28">
        <f t="shared" si="1"/>
        <v>60586.600000000006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5231219.3000000007</v>
      </c>
      <c r="H39" s="41">
        <f>SUM(H32:H38)</f>
        <v>5170632.7</v>
      </c>
      <c r="I39" s="41">
        <f>+G39-H39</f>
        <v>60586.600000000559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42">
        <f>+G40-H40</f>
        <v>0</v>
      </c>
    </row>
    <row r="41" spans="1:9" ht="18.75" x14ac:dyDescent="0.25">
      <c r="A41" s="40" t="s">
        <v>56</v>
      </c>
      <c r="B41" s="43">
        <f>+B37+B35+B33+B31+B28+B22+B14+B12</f>
        <v>8432821.2000000011</v>
      </c>
      <c r="C41" s="43">
        <f>+C37+C35+C33+C31+C28+C22+C14+C12</f>
        <v>8267895.7602032805</v>
      </c>
      <c r="D41" s="43">
        <f>+B41-C41</f>
        <v>164925.43979672063</v>
      </c>
      <c r="E41" s="19"/>
      <c r="F41" s="40" t="s">
        <v>57</v>
      </c>
      <c r="G41" s="43">
        <f>+G28+G39</f>
        <v>8432821.2000000011</v>
      </c>
      <c r="H41" s="43">
        <f>+H28+H39</f>
        <v>8267895.7999999998</v>
      </c>
      <c r="I41" s="43">
        <f>+G41-H41</f>
        <v>164925.4000000013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6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84579-3D9A-4D06-BB62-334D973164A6}">
  <dimension ref="A1:I144"/>
  <sheetViews>
    <sheetView topLeftCell="A7" workbookViewId="0">
      <selection activeCell="C51" sqref="C51"/>
    </sheetView>
  </sheetViews>
  <sheetFormatPr baseColWidth="10" defaultColWidth="8" defaultRowHeight="15" x14ac:dyDescent="0.25"/>
  <cols>
    <col min="1" max="1" width="87" style="6" customWidth="1"/>
    <col min="2" max="2" width="6.7109375" style="81" customWidth="1"/>
    <col min="3" max="3" width="28.140625" style="6" customWidth="1"/>
    <col min="4" max="4" width="13" style="6" bestFit="1" customWidth="1"/>
    <col min="5" max="5" width="21.5703125" style="6" bestFit="1" customWidth="1"/>
    <col min="6" max="6" width="12.140625" style="6" bestFit="1" customWidth="1"/>
    <col min="7" max="7" width="15.85546875" style="6" customWidth="1"/>
    <col min="8" max="16384" width="8" style="6"/>
  </cols>
  <sheetData>
    <row r="1" spans="1:9" s="5" customFormat="1" ht="18" x14ac:dyDescent="0.25">
      <c r="A1" s="3" t="s">
        <v>0</v>
      </c>
      <c r="B1" s="4"/>
      <c r="C1" s="4"/>
    </row>
    <row r="2" spans="1:9" s="5" customFormat="1" ht="18" x14ac:dyDescent="0.25">
      <c r="A2" s="3" t="s">
        <v>1</v>
      </c>
      <c r="B2" s="4"/>
      <c r="C2" s="4"/>
    </row>
    <row r="3" spans="1:9" x14ac:dyDescent="0.25">
      <c r="A3" s="3"/>
      <c r="B3" s="3"/>
      <c r="C3" s="3"/>
    </row>
    <row r="4" spans="1:9" s="8" customFormat="1" ht="16.5" x14ac:dyDescent="0.25">
      <c r="A4" s="3" t="s">
        <v>2</v>
      </c>
      <c r="B4" s="7"/>
      <c r="C4" s="7"/>
    </row>
    <row r="5" spans="1:9" s="8" customFormat="1" ht="16.5" x14ac:dyDescent="0.25">
      <c r="A5" s="3" t="s">
        <v>74</v>
      </c>
      <c r="B5" s="7"/>
      <c r="C5" s="7"/>
    </row>
    <row r="6" spans="1:9" s="7" customFormat="1" ht="16.5" x14ac:dyDescent="0.25">
      <c r="A6" s="48" t="s">
        <v>3</v>
      </c>
      <c r="B6" s="10"/>
      <c r="C6" s="10"/>
    </row>
    <row r="7" spans="1:9" s="3" customFormat="1" x14ac:dyDescent="0.25">
      <c r="B7" s="50"/>
    </row>
    <row r="8" spans="1:9" s="3" customFormat="1" x14ac:dyDescent="0.25">
      <c r="B8" s="50"/>
    </row>
    <row r="9" spans="1:9" x14ac:dyDescent="0.25">
      <c r="B9" s="50"/>
      <c r="C9" s="63">
        <v>44986</v>
      </c>
    </row>
    <row r="11" spans="1:9" x14ac:dyDescent="0.25">
      <c r="A11" s="6" t="s">
        <v>4</v>
      </c>
    </row>
    <row r="12" spans="1:9" x14ac:dyDescent="0.25">
      <c r="A12" s="12" t="s">
        <v>5</v>
      </c>
      <c r="C12" s="11">
        <v>88221.9</v>
      </c>
    </row>
    <row r="13" spans="1:9" x14ac:dyDescent="0.25">
      <c r="A13" s="12" t="s">
        <v>6</v>
      </c>
      <c r="C13" s="82">
        <v>-0.3</v>
      </c>
      <c r="G13" s="64"/>
      <c r="I13" s="65"/>
    </row>
    <row r="14" spans="1:9" x14ac:dyDescent="0.25">
      <c r="A14" s="12" t="s">
        <v>7</v>
      </c>
      <c r="C14" s="11">
        <v>5602.6</v>
      </c>
    </row>
    <row r="15" spans="1:9" ht="13.5" customHeight="1" x14ac:dyDescent="0.25">
      <c r="A15" s="12" t="s">
        <v>8</v>
      </c>
      <c r="C15" s="23">
        <v>2486.6999999999998</v>
      </c>
      <c r="G15" s="64"/>
    </row>
    <row r="16" spans="1:9" ht="13.5" customHeight="1" x14ac:dyDescent="0.25">
      <c r="A16" s="53"/>
      <c r="C16" s="13">
        <f>SUM(C12:C15)</f>
        <v>96310.9</v>
      </c>
    </row>
    <row r="17" spans="1:4" x14ac:dyDescent="0.25">
      <c r="A17" s="55"/>
      <c r="C17" s="11"/>
    </row>
    <row r="18" spans="1:4" x14ac:dyDescent="0.25">
      <c r="A18" s="12" t="s">
        <v>9</v>
      </c>
    </row>
    <row r="19" spans="1:4" x14ac:dyDescent="0.25">
      <c r="A19" s="12" t="s">
        <v>10</v>
      </c>
      <c r="C19" s="11">
        <v>7496.8</v>
      </c>
    </row>
    <row r="20" spans="1:4" ht="17.25" x14ac:dyDescent="0.25">
      <c r="A20" s="12" t="s">
        <v>11</v>
      </c>
      <c r="C20" s="23">
        <v>14585.9</v>
      </c>
    </row>
    <row r="21" spans="1:4" x14ac:dyDescent="0.25">
      <c r="A21" s="12"/>
      <c r="C21" s="13">
        <f>SUM(C19:C20)</f>
        <v>22082.7</v>
      </c>
    </row>
    <row r="22" spans="1:4" x14ac:dyDescent="0.25">
      <c r="A22" s="12"/>
      <c r="C22" s="11"/>
    </row>
    <row r="23" spans="1:4" x14ac:dyDescent="0.25">
      <c r="A23" s="12" t="s">
        <v>12</v>
      </c>
      <c r="C23" s="11">
        <f>SUM(C16-C21)</f>
        <v>74228.2</v>
      </c>
      <c r="D23" s="66"/>
    </row>
    <row r="24" spans="1:4" x14ac:dyDescent="0.25">
      <c r="A24" s="12"/>
      <c r="C24" s="11"/>
    </row>
    <row r="25" spans="1:4" x14ac:dyDescent="0.25">
      <c r="A25" s="12" t="s">
        <v>13</v>
      </c>
      <c r="C25" s="11"/>
    </row>
    <row r="26" spans="1:4" ht="17.25" x14ac:dyDescent="0.25">
      <c r="A26" s="12" t="s">
        <v>14</v>
      </c>
      <c r="C26" s="23">
        <v>50676.5</v>
      </c>
    </row>
    <row r="27" spans="1:4" x14ac:dyDescent="0.25">
      <c r="A27" s="12"/>
      <c r="C27" s="11"/>
    </row>
    <row r="28" spans="1:4" x14ac:dyDescent="0.25">
      <c r="A28" s="12" t="s">
        <v>15</v>
      </c>
      <c r="C28" s="11">
        <f>+C23-C26</f>
        <v>23551.699999999997</v>
      </c>
    </row>
    <row r="29" spans="1:4" x14ac:dyDescent="0.25">
      <c r="A29" s="12"/>
      <c r="C29" s="11"/>
    </row>
    <row r="31" spans="1:4" x14ac:dyDescent="0.25">
      <c r="A31" s="12"/>
      <c r="C31" s="11"/>
    </row>
    <row r="32" spans="1:4" x14ac:dyDescent="0.25">
      <c r="A32" s="12" t="s">
        <v>16</v>
      </c>
      <c r="C32" s="11">
        <v>41996.7</v>
      </c>
    </row>
    <row r="33" spans="1:9" x14ac:dyDescent="0.25">
      <c r="A33" s="12" t="s">
        <v>17</v>
      </c>
      <c r="C33" s="11">
        <v>-183.1</v>
      </c>
    </row>
    <row r="34" spans="1:9" x14ac:dyDescent="0.25">
      <c r="A34" s="12"/>
      <c r="C34" s="11"/>
    </row>
    <row r="35" spans="1:9" x14ac:dyDescent="0.25">
      <c r="A35" s="12" t="s">
        <v>18</v>
      </c>
      <c r="C35" s="11">
        <v>21182</v>
      </c>
    </row>
    <row r="36" spans="1:9" x14ac:dyDescent="0.25">
      <c r="A36" s="12"/>
      <c r="C36" s="11"/>
    </row>
    <row r="37" spans="1:9" x14ac:dyDescent="0.25">
      <c r="A37" s="12" t="s">
        <v>19</v>
      </c>
    </row>
    <row r="38" spans="1:9" x14ac:dyDescent="0.25">
      <c r="A38" s="12" t="s">
        <v>20</v>
      </c>
      <c r="C38" s="11">
        <v>1795.7</v>
      </c>
    </row>
    <row r="39" spans="1:9" x14ac:dyDescent="0.25">
      <c r="A39" s="12" t="s">
        <v>21</v>
      </c>
      <c r="C39" s="11">
        <v>832.9</v>
      </c>
    </row>
    <row r="40" spans="1:9" x14ac:dyDescent="0.25">
      <c r="A40" s="12" t="s">
        <v>22</v>
      </c>
      <c r="C40" s="11">
        <v>15449.1</v>
      </c>
    </row>
    <row r="41" spans="1:9" ht="17.25" x14ac:dyDescent="0.25">
      <c r="A41" s="12" t="s">
        <v>23</v>
      </c>
      <c r="C41" s="23">
        <v>7424.7</v>
      </c>
      <c r="D41" s="29"/>
    </row>
    <row r="42" spans="1:9" x14ac:dyDescent="0.25">
      <c r="A42" s="12"/>
      <c r="C42" s="11">
        <f>SUM(C38:C41)</f>
        <v>25502.400000000001</v>
      </c>
    </row>
    <row r="43" spans="1:9" x14ac:dyDescent="0.25">
      <c r="A43" s="12"/>
      <c r="C43" s="11"/>
    </row>
    <row r="44" spans="1:9" x14ac:dyDescent="0.25">
      <c r="A44" s="12" t="s">
        <v>24</v>
      </c>
      <c r="C44" s="11">
        <f>+C28+C32+C33+C35-C42</f>
        <v>61044.899999999987</v>
      </c>
      <c r="D44" s="12"/>
    </row>
    <row r="45" spans="1:9" s="12" customFormat="1" x14ac:dyDescent="0.25">
      <c r="B45" s="81"/>
      <c r="C45" s="11"/>
      <c r="E45" s="6"/>
      <c r="F45" s="6"/>
      <c r="G45" s="6"/>
      <c r="H45" s="6"/>
      <c r="I45" s="6"/>
    </row>
    <row r="46" spans="1:9" s="12" customFormat="1" x14ac:dyDescent="0.25">
      <c r="A46" s="12" t="s">
        <v>25</v>
      </c>
      <c r="B46" s="81"/>
      <c r="C46" s="11"/>
    </row>
    <row r="47" spans="1:9" s="12" customFormat="1" ht="17.25" x14ac:dyDescent="0.25">
      <c r="A47" s="12" t="s">
        <v>26</v>
      </c>
      <c r="B47" s="81"/>
      <c r="C47" s="23">
        <v>0</v>
      </c>
      <c r="E47" s="77"/>
    </row>
    <row r="48" spans="1:9" s="12" customFormat="1" x14ac:dyDescent="0.25">
      <c r="A48" s="57"/>
      <c r="B48" s="81"/>
      <c r="C48" s="11"/>
    </row>
    <row r="49" spans="1:3" s="12" customFormat="1" ht="17.25" x14ac:dyDescent="0.25">
      <c r="A49" s="12" t="s">
        <v>27</v>
      </c>
      <c r="B49" s="50"/>
      <c r="C49" s="79">
        <f>+C44+C47</f>
        <v>61044.899999999987</v>
      </c>
    </row>
    <row r="50" spans="1:3" s="12" customFormat="1" x14ac:dyDescent="0.25">
      <c r="B50" s="81"/>
      <c r="C50" s="11"/>
    </row>
    <row r="53" spans="1:3" x14ac:dyDescent="0.25">
      <c r="C53" s="80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1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5B7A-4EDA-4873-8445-15C6C2652C31}">
  <dimension ref="A1:I45"/>
  <sheetViews>
    <sheetView topLeftCell="A28" zoomScale="85" zoomScaleNormal="85" workbookViewId="0">
      <selection activeCell="F21" sqref="F21"/>
    </sheetView>
  </sheetViews>
  <sheetFormatPr baseColWidth="10" defaultColWidth="8" defaultRowHeight="15" x14ac:dyDescent="0.25"/>
  <cols>
    <col min="1" max="1" width="71.28515625" style="6" customWidth="1"/>
    <col min="2" max="2" width="24.7109375" style="6" bestFit="1" customWidth="1"/>
    <col min="3" max="3" width="20.85546875" style="6" customWidth="1"/>
    <col min="4" max="4" width="17.140625" style="6" bestFit="1" customWidth="1"/>
    <col min="5" max="5" width="4.85546875" style="6" customWidth="1"/>
    <col min="6" max="6" width="55.140625" style="6" customWidth="1"/>
    <col min="7" max="7" width="23.140625" style="6" bestFit="1" customWidth="1"/>
    <col min="8" max="8" width="19.28515625" style="6" customWidth="1"/>
    <col min="9" max="9" width="15.7109375" style="6" customWidth="1"/>
    <col min="10" max="16384" width="8" style="6"/>
  </cols>
  <sheetData>
    <row r="1" spans="1:9" s="5" customFormat="1" ht="18" x14ac:dyDescent="0.25">
      <c r="A1" s="7" t="s">
        <v>28</v>
      </c>
      <c r="B1" s="4"/>
      <c r="C1" s="4"/>
      <c r="D1" s="4"/>
      <c r="E1" s="4"/>
      <c r="F1" s="4"/>
      <c r="G1" s="4"/>
      <c r="H1" s="4"/>
      <c r="I1" s="4"/>
    </row>
    <row r="2" spans="1:9" s="5" customFormat="1" ht="18" x14ac:dyDescent="0.25">
      <c r="A2" s="7" t="s">
        <v>29</v>
      </c>
      <c r="B2" s="4"/>
      <c r="C2" s="4"/>
      <c r="D2" s="4"/>
      <c r="E2" s="4"/>
      <c r="F2" s="4"/>
      <c r="G2" s="4"/>
      <c r="H2" s="4"/>
      <c r="I2" s="4"/>
    </row>
    <row r="3" spans="1:9" ht="16.5" x14ac:dyDescent="0.25">
      <c r="A3" s="7"/>
      <c r="B3" s="3"/>
      <c r="C3" s="3"/>
      <c r="D3" s="3"/>
      <c r="E3" s="3"/>
      <c r="F3" s="3"/>
      <c r="G3" s="3"/>
      <c r="H3" s="3"/>
      <c r="I3" s="3"/>
    </row>
    <row r="4" spans="1:9" s="8" customFormat="1" ht="16.5" x14ac:dyDescent="0.25">
      <c r="A4" s="39" t="s">
        <v>75</v>
      </c>
      <c r="B4" s="7"/>
      <c r="C4" s="7"/>
      <c r="D4" s="7"/>
      <c r="E4" s="7"/>
      <c r="F4" s="7"/>
      <c r="G4" s="7"/>
      <c r="H4" s="7"/>
      <c r="I4" s="7"/>
    </row>
    <row r="5" spans="1:9" s="7" customFormat="1" ht="16.5" x14ac:dyDescent="0.25">
      <c r="A5" s="9" t="s">
        <v>3</v>
      </c>
      <c r="B5" s="10"/>
      <c r="C5" s="10"/>
      <c r="D5" s="10"/>
      <c r="E5" s="10"/>
      <c r="F5" s="10"/>
      <c r="G5" s="10"/>
      <c r="H5" s="10"/>
      <c r="I5" s="10"/>
    </row>
    <row r="6" spans="1:9" s="3" customFormat="1" x14ac:dyDescent="0.25"/>
    <row r="7" spans="1:9" s="3" customFormat="1" x14ac:dyDescent="0.25"/>
    <row r="9" spans="1:9" x14ac:dyDescent="0.25">
      <c r="B9" s="90" t="s">
        <v>30</v>
      </c>
      <c r="C9" s="90"/>
      <c r="D9" s="90"/>
      <c r="G9" s="90" t="s">
        <v>30</v>
      </c>
      <c r="H9" s="90"/>
      <c r="I9" s="90"/>
    </row>
    <row r="10" spans="1:9" s="3" customFormat="1" ht="33" x14ac:dyDescent="0.25">
      <c r="A10" s="38" t="s">
        <v>31</v>
      </c>
      <c r="B10" s="44" t="s">
        <v>76</v>
      </c>
      <c r="C10" s="44" t="s">
        <v>72</v>
      </c>
      <c r="D10" s="44" t="s">
        <v>32</v>
      </c>
      <c r="F10" s="38" t="s">
        <v>33</v>
      </c>
      <c r="G10" s="44" t="s">
        <v>76</v>
      </c>
      <c r="H10" s="44" t="s">
        <v>72</v>
      </c>
      <c r="I10" s="44" t="s">
        <v>32</v>
      </c>
    </row>
    <row r="11" spans="1:9" x14ac:dyDescent="0.25">
      <c r="D11" s="11"/>
    </row>
    <row r="12" spans="1:9" x14ac:dyDescent="0.25">
      <c r="A12" s="12" t="s">
        <v>34</v>
      </c>
      <c r="B12" s="13">
        <v>271850.40000000002</v>
      </c>
      <c r="C12" s="13">
        <v>635902.30000000005</v>
      </c>
      <c r="D12" s="13">
        <f>+B12-C12</f>
        <v>-364051.9</v>
      </c>
      <c r="F12" s="14" t="s">
        <v>65</v>
      </c>
      <c r="G12" s="15">
        <f>+G14+G15</f>
        <v>877194.79999999993</v>
      </c>
      <c r="H12" s="15">
        <f>+H14+H15</f>
        <v>876900.5</v>
      </c>
      <c r="I12" s="18">
        <f>+G12-H12</f>
        <v>294.29999999993015</v>
      </c>
    </row>
    <row r="13" spans="1:9" x14ac:dyDescent="0.25">
      <c r="A13" s="12"/>
      <c r="B13" s="11"/>
      <c r="C13" s="11"/>
      <c r="D13" s="11"/>
      <c r="G13" s="16"/>
      <c r="H13" s="15"/>
      <c r="I13" s="16"/>
    </row>
    <row r="14" spans="1:9" x14ac:dyDescent="0.25">
      <c r="A14" s="12" t="s">
        <v>36</v>
      </c>
      <c r="B14" s="17">
        <f>SUM(B16:B20)</f>
        <v>599127.80000000005</v>
      </c>
      <c r="C14" s="17">
        <f>SUM(C16:C20)</f>
        <v>569374.20000000007</v>
      </c>
      <c r="D14" s="17">
        <f>+B14-C14</f>
        <v>29753.599999999977</v>
      </c>
      <c r="F14" s="14" t="s">
        <v>58</v>
      </c>
      <c r="G14" s="13">
        <v>1039.7</v>
      </c>
      <c r="H14" s="13">
        <v>1039.7</v>
      </c>
      <c r="I14" s="18">
        <f>+G14-H14</f>
        <v>0</v>
      </c>
    </row>
    <row r="15" spans="1:9" x14ac:dyDescent="0.25">
      <c r="A15" s="12"/>
      <c r="B15" s="17"/>
      <c r="C15" s="17"/>
      <c r="D15" s="11"/>
      <c r="E15" s="19"/>
      <c r="F15" s="6" t="s">
        <v>59</v>
      </c>
      <c r="G15" s="11">
        <v>876155.1</v>
      </c>
      <c r="H15" s="11">
        <v>875860.8</v>
      </c>
      <c r="I15" s="18">
        <f>+G15-H15</f>
        <v>294.29999999993015</v>
      </c>
    </row>
    <row r="16" spans="1:9" x14ac:dyDescent="0.25">
      <c r="A16" s="12" t="s">
        <v>37</v>
      </c>
      <c r="B16" s="11"/>
      <c r="C16" s="21"/>
      <c r="D16" s="11">
        <f t="shared" ref="D16:D20" si="0">+B16-C16</f>
        <v>0</v>
      </c>
      <c r="E16" s="19"/>
      <c r="G16" s="11"/>
      <c r="I16" s="20"/>
    </row>
    <row r="17" spans="1:9" ht="16.5" x14ac:dyDescent="0.3">
      <c r="A17" s="12" t="s">
        <v>39</v>
      </c>
      <c r="B17" s="11">
        <v>598271.9</v>
      </c>
      <c r="C17" s="11">
        <v>839.3</v>
      </c>
      <c r="D17" s="11">
        <f>+B17-C17</f>
        <v>597432.6</v>
      </c>
      <c r="E17" s="19"/>
      <c r="F17" s="1" t="s">
        <v>35</v>
      </c>
      <c r="G17" s="11">
        <v>1046423.8</v>
      </c>
      <c r="H17" s="11">
        <v>1038927</v>
      </c>
      <c r="I17" s="11">
        <f>+G17-H17</f>
        <v>7496.8000000000466</v>
      </c>
    </row>
    <row r="18" spans="1:9" ht="16.5" x14ac:dyDescent="0.3">
      <c r="A18" s="12" t="s">
        <v>73</v>
      </c>
      <c r="B18" s="11">
        <v>855.9</v>
      </c>
      <c r="C18" s="11">
        <v>568534.9</v>
      </c>
      <c r="D18" s="11">
        <f>+B18-C18</f>
        <v>-567679</v>
      </c>
      <c r="E18" s="19"/>
      <c r="F18" s="1"/>
      <c r="G18" s="11"/>
      <c r="H18" s="11"/>
      <c r="I18" s="11"/>
    </row>
    <row r="19" spans="1:9" x14ac:dyDescent="0.25">
      <c r="A19" s="12" t="s">
        <v>40</v>
      </c>
      <c r="B19" s="11">
        <v>202.4</v>
      </c>
      <c r="C19" s="11">
        <v>202.4</v>
      </c>
      <c r="D19" s="22">
        <f>+B19-C19</f>
        <v>0</v>
      </c>
      <c r="E19" s="19"/>
      <c r="F19" s="12"/>
      <c r="G19" s="15"/>
      <c r="H19" s="15"/>
      <c r="I19" s="20"/>
    </row>
    <row r="20" spans="1:9" ht="17.25" x14ac:dyDescent="0.3">
      <c r="A20" s="12" t="s">
        <v>42</v>
      </c>
      <c r="B20" s="23">
        <v>-202.4</v>
      </c>
      <c r="C20" s="23">
        <v>-202.4</v>
      </c>
      <c r="D20" s="24">
        <f t="shared" si="0"/>
        <v>0</v>
      </c>
      <c r="E20" s="25"/>
      <c r="F20" s="1" t="s">
        <v>38</v>
      </c>
      <c r="G20" s="21">
        <v>40930.199999999997</v>
      </c>
      <c r="H20" s="21">
        <v>36091.199999999997</v>
      </c>
      <c r="I20" s="18">
        <f>+G20-H20</f>
        <v>4839</v>
      </c>
    </row>
    <row r="21" spans="1:9" x14ac:dyDescent="0.25">
      <c r="A21" s="12"/>
      <c r="B21" s="17"/>
      <c r="C21" s="17"/>
      <c r="D21" s="26"/>
      <c r="E21" s="19"/>
      <c r="G21" s="11"/>
      <c r="H21" s="11"/>
      <c r="I21" s="11"/>
    </row>
    <row r="22" spans="1:9" ht="27.75" customHeight="1" x14ac:dyDescent="0.25">
      <c r="A22" s="12" t="s">
        <v>43</v>
      </c>
      <c r="B22" s="11">
        <v>7285346.7000000002</v>
      </c>
      <c r="C22" s="11">
        <f>SUM(C24:C26)</f>
        <v>6881956</v>
      </c>
      <c r="D22" s="11">
        <f>+B22-C22</f>
        <v>403390.70000000019</v>
      </c>
      <c r="F22" s="2" t="s">
        <v>41</v>
      </c>
      <c r="G22" s="15">
        <v>3025.4</v>
      </c>
      <c r="H22" s="15">
        <v>2834.3</v>
      </c>
      <c r="I22" s="18">
        <f>+G22-H22</f>
        <v>191.09999999999991</v>
      </c>
    </row>
    <row r="23" spans="1:9" x14ac:dyDescent="0.25">
      <c r="A23" s="12"/>
      <c r="B23" s="11"/>
      <c r="C23" s="11"/>
      <c r="D23" s="11"/>
      <c r="E23" s="19"/>
      <c r="G23" s="11"/>
      <c r="H23" s="11"/>
      <c r="I23" s="11"/>
    </row>
    <row r="24" spans="1:9" x14ac:dyDescent="0.25">
      <c r="A24" s="14" t="s">
        <v>44</v>
      </c>
      <c r="B24" s="11">
        <v>8804109.9000000004</v>
      </c>
      <c r="C24" s="11">
        <v>8351557.9000000004</v>
      </c>
      <c r="D24" s="11">
        <f>+B24-C24</f>
        <v>452552</v>
      </c>
      <c r="F24" s="12" t="s">
        <v>47</v>
      </c>
      <c r="G24" s="11">
        <v>1765.6</v>
      </c>
      <c r="H24" s="11">
        <v>1768.1</v>
      </c>
      <c r="I24" s="18">
        <f>+G24-H24</f>
        <v>-2.5</v>
      </c>
    </row>
    <row r="25" spans="1:9" x14ac:dyDescent="0.25">
      <c r="A25" s="12"/>
      <c r="B25" s="11"/>
      <c r="C25" s="11"/>
      <c r="D25" s="11"/>
      <c r="E25" s="19"/>
      <c r="F25" s="12"/>
      <c r="G25" s="11"/>
      <c r="H25" s="11"/>
      <c r="I25" s="11"/>
    </row>
    <row r="26" spans="1:9" ht="18.75" x14ac:dyDescent="0.25">
      <c r="A26" s="12" t="s">
        <v>46</v>
      </c>
      <c r="B26" s="11">
        <v>-1518763.2</v>
      </c>
      <c r="C26" s="11">
        <v>-1469601.9</v>
      </c>
      <c r="D26" s="11">
        <f>+B26-C26</f>
        <v>-49161.300000000047</v>
      </c>
      <c r="F26" s="12" t="s">
        <v>45</v>
      </c>
      <c r="G26" s="27">
        <v>1222751</v>
      </c>
      <c r="H26" s="27">
        <v>1245080.8</v>
      </c>
      <c r="I26" s="41">
        <f>+G26-H26</f>
        <v>-22329.800000000047</v>
      </c>
    </row>
    <row r="27" spans="1:9" x14ac:dyDescent="0.25">
      <c r="A27" s="12"/>
      <c r="B27" s="11"/>
      <c r="C27" s="11"/>
      <c r="D27" s="11"/>
      <c r="E27" s="19"/>
      <c r="G27" s="29"/>
      <c r="H27" s="29"/>
      <c r="I27" s="11"/>
    </row>
    <row r="28" spans="1:9" ht="18.75" x14ac:dyDescent="0.25">
      <c r="A28" s="12" t="s">
        <v>48</v>
      </c>
      <c r="B28" s="30">
        <v>289090.7</v>
      </c>
      <c r="C28" s="30">
        <v>305754.59999999998</v>
      </c>
      <c r="D28" s="11">
        <f>+B28-C28</f>
        <v>-16663.899999999965</v>
      </c>
      <c r="E28" s="19"/>
      <c r="F28" s="40" t="s">
        <v>49</v>
      </c>
      <c r="G28" s="84">
        <f>SUM(G14:G27)</f>
        <v>3192090.8</v>
      </c>
      <c r="H28" s="41">
        <f>SUM(H14:H27)</f>
        <v>3201601.9000000004</v>
      </c>
      <c r="I28" s="41">
        <f>+G28-H28</f>
        <v>-9511.1000000005588</v>
      </c>
    </row>
    <row r="29" spans="1:9" x14ac:dyDescent="0.25">
      <c r="A29" s="12"/>
      <c r="B29" s="11"/>
      <c r="C29" s="11"/>
      <c r="D29" s="30"/>
      <c r="E29" s="19"/>
      <c r="G29" s="31"/>
      <c r="H29" s="31"/>
      <c r="I29" s="32"/>
    </row>
    <row r="30" spans="1:9" ht="16.5" x14ac:dyDescent="0.25">
      <c r="A30" s="12"/>
      <c r="B30" s="30"/>
      <c r="C30" s="30"/>
      <c r="D30" s="30"/>
      <c r="E30" s="19"/>
      <c r="F30" s="38" t="s">
        <v>50</v>
      </c>
      <c r="G30" s="19"/>
      <c r="H30" s="19"/>
      <c r="I30" s="19"/>
    </row>
    <row r="31" spans="1:9" x14ac:dyDescent="0.25">
      <c r="A31" s="12" t="s">
        <v>51</v>
      </c>
      <c r="B31" s="30">
        <v>34714.5</v>
      </c>
      <c r="C31" s="30">
        <v>34874.5</v>
      </c>
      <c r="D31" s="11">
        <f>+B31-C31</f>
        <v>-160</v>
      </c>
      <c r="E31" s="19"/>
    </row>
    <row r="32" spans="1:9" x14ac:dyDescent="0.25">
      <c r="A32" s="12"/>
      <c r="B32" s="30"/>
      <c r="C32" s="30"/>
      <c r="D32" s="30"/>
      <c r="E32" s="19"/>
      <c r="F32" s="12" t="s">
        <v>60</v>
      </c>
      <c r="G32" s="15">
        <v>2393351.7000000002</v>
      </c>
      <c r="H32" s="15">
        <v>2253992.7000000002</v>
      </c>
      <c r="I32" s="33">
        <f>+G32-H32</f>
        <v>139359</v>
      </c>
    </row>
    <row r="33" spans="1:9" x14ac:dyDescent="0.25">
      <c r="A33" s="12" t="s">
        <v>52</v>
      </c>
      <c r="B33" s="34">
        <v>0</v>
      </c>
      <c r="C33" s="34">
        <v>0</v>
      </c>
      <c r="D33" s="11">
        <f>+B33-C33</f>
        <v>0</v>
      </c>
      <c r="E33" s="19"/>
      <c r="F33" s="12" t="s">
        <v>61</v>
      </c>
      <c r="G33" s="15">
        <v>2001789</v>
      </c>
      <c r="H33" s="15">
        <v>2141148</v>
      </c>
      <c r="I33" s="33">
        <f>+G33-H33</f>
        <v>-139359</v>
      </c>
    </row>
    <row r="34" spans="1:9" x14ac:dyDescent="0.25">
      <c r="A34" s="12"/>
      <c r="B34" s="30"/>
      <c r="C34" s="30"/>
      <c r="D34" s="30"/>
      <c r="E34" s="19"/>
      <c r="F34" s="12" t="s">
        <v>62</v>
      </c>
      <c r="G34" s="15">
        <v>113389.2</v>
      </c>
      <c r="H34" s="15">
        <v>113389.2</v>
      </c>
      <c r="I34" s="33">
        <f t="shared" ref="I34:I37" si="1">+G34-H34</f>
        <v>0</v>
      </c>
    </row>
    <row r="35" spans="1:9" x14ac:dyDescent="0.25">
      <c r="A35" s="12" t="s">
        <v>53</v>
      </c>
      <c r="B35" s="30">
        <v>3711.6</v>
      </c>
      <c r="C35" s="30">
        <v>4278.8</v>
      </c>
      <c r="D35" s="11">
        <f>+B35-C35</f>
        <v>-567.20000000000027</v>
      </c>
      <c r="E35" s="19"/>
      <c r="F35" s="12" t="s">
        <v>63</v>
      </c>
      <c r="G35" s="15">
        <v>11122.4</v>
      </c>
      <c r="H35" s="15">
        <v>11122.4</v>
      </c>
      <c r="I35" s="35">
        <f t="shared" si="1"/>
        <v>0</v>
      </c>
    </row>
    <row r="36" spans="1:9" x14ac:dyDescent="0.25">
      <c r="A36" s="12"/>
      <c r="B36" s="30"/>
      <c r="C36" s="30"/>
      <c r="D36" s="30"/>
      <c r="E36" s="19"/>
      <c r="F36" s="12" t="s">
        <v>64</v>
      </c>
      <c r="G36" s="15">
        <v>586690.4</v>
      </c>
      <c r="H36" s="15">
        <v>586690.4</v>
      </c>
      <c r="I36" s="33">
        <f t="shared" si="1"/>
        <v>0</v>
      </c>
    </row>
    <row r="37" spans="1:9" ht="17.25" x14ac:dyDescent="0.25">
      <c r="A37" s="12" t="s">
        <v>54</v>
      </c>
      <c r="B37" s="36">
        <v>513.29999999999995</v>
      </c>
      <c r="C37" s="36">
        <v>680.8</v>
      </c>
      <c r="D37" s="36">
        <f>+B37-C37</f>
        <v>-167.5</v>
      </c>
      <c r="E37" s="19"/>
      <c r="F37" s="12" t="s">
        <v>24</v>
      </c>
      <c r="G37" s="85">
        <v>185921.5</v>
      </c>
      <c r="H37" s="85">
        <v>124876.6</v>
      </c>
      <c r="I37" s="28">
        <f t="shared" si="1"/>
        <v>61044.899999999994</v>
      </c>
    </row>
    <row r="38" spans="1:9" x14ac:dyDescent="0.25">
      <c r="A38" s="12"/>
      <c r="B38" s="30"/>
      <c r="C38" s="30"/>
      <c r="D38" s="30"/>
      <c r="E38" s="19"/>
      <c r="G38" s="29"/>
    </row>
    <row r="39" spans="1:9" ht="18.75" x14ac:dyDescent="0.25">
      <c r="A39" s="12"/>
      <c r="B39" s="30"/>
      <c r="C39" s="30"/>
      <c r="D39" s="30"/>
      <c r="E39" s="19"/>
      <c r="F39" s="40" t="s">
        <v>55</v>
      </c>
      <c r="G39" s="41">
        <f>SUM(G32:G38)</f>
        <v>5292264.2000000011</v>
      </c>
      <c r="H39" s="41">
        <f>SUM(H32:H38)</f>
        <v>5231219.3000000007</v>
      </c>
      <c r="I39" s="41">
        <f>+G39-H39</f>
        <v>61044.900000000373</v>
      </c>
    </row>
    <row r="40" spans="1:9" ht="16.5" x14ac:dyDescent="0.25">
      <c r="A40" s="12"/>
      <c r="B40" s="30"/>
      <c r="C40" s="30"/>
      <c r="D40" s="30"/>
      <c r="E40" s="19"/>
      <c r="F40" s="12"/>
      <c r="G40" s="42"/>
      <c r="H40" s="42"/>
      <c r="I40" s="42">
        <f>+G40-H40</f>
        <v>0</v>
      </c>
    </row>
    <row r="41" spans="1:9" ht="18.75" x14ac:dyDescent="0.25">
      <c r="A41" s="40" t="s">
        <v>56</v>
      </c>
      <c r="B41" s="43">
        <f>+B37+B35+B33+B31+B28+B22+B14+B12</f>
        <v>8484355</v>
      </c>
      <c r="C41" s="43">
        <f>+C37+C35+C33+C31+C28+C22+C14+C12</f>
        <v>8432821.2000000011</v>
      </c>
      <c r="D41" s="43">
        <f>+B41-C41</f>
        <v>51533.799999998882</v>
      </c>
      <c r="E41" s="19"/>
      <c r="F41" s="40" t="s">
        <v>57</v>
      </c>
      <c r="G41" s="43">
        <f>+G28+G39</f>
        <v>8484355</v>
      </c>
      <c r="H41" s="43">
        <f>+H28+H39</f>
        <v>8432821.2000000011</v>
      </c>
      <c r="I41" s="43">
        <f>+G41-H41</f>
        <v>51533.799999998882</v>
      </c>
    </row>
    <row r="42" spans="1:9" x14ac:dyDescent="0.25">
      <c r="C42" s="37"/>
      <c r="D42" s="37"/>
      <c r="E42" s="19"/>
    </row>
    <row r="43" spans="1:9" x14ac:dyDescent="0.25">
      <c r="B43" s="22"/>
    </row>
    <row r="44" spans="1:9" x14ac:dyDescent="0.25">
      <c r="B44" s="22"/>
    </row>
    <row r="45" spans="1:9" x14ac:dyDescent="0.25">
      <c r="G45" s="86"/>
    </row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4"/>
  <sheetViews>
    <sheetView tabSelected="1" topLeftCell="A40" workbookViewId="0">
      <selection activeCell="D51" sqref="D51"/>
    </sheetView>
  </sheetViews>
  <sheetFormatPr baseColWidth="10" defaultColWidth="8" defaultRowHeight="15" x14ac:dyDescent="0.25"/>
  <cols>
    <col min="1" max="1" width="87" style="6" customWidth="1"/>
    <col min="2" max="2" width="6.7109375" style="81" customWidth="1"/>
    <col min="3" max="3" width="28.140625" style="51" customWidth="1"/>
    <col min="4" max="4" width="8" style="6"/>
    <col min="5" max="5" width="12.42578125" style="6" bestFit="1" customWidth="1"/>
    <col min="6" max="8" width="8" style="6"/>
    <col min="9" max="9" width="10.42578125" style="6" bestFit="1" customWidth="1"/>
    <col min="10" max="16384" width="8" style="6"/>
  </cols>
  <sheetData>
    <row r="1" spans="1:9" s="5" customFormat="1" ht="18" x14ac:dyDescent="0.25">
      <c r="A1" s="7" t="s">
        <v>0</v>
      </c>
      <c r="B1" s="4"/>
      <c r="C1" s="45"/>
    </row>
    <row r="2" spans="1:9" s="5" customFormat="1" ht="18" x14ac:dyDescent="0.25">
      <c r="A2" s="7" t="s">
        <v>1</v>
      </c>
      <c r="B2" s="4"/>
      <c r="C2" s="45"/>
    </row>
    <row r="3" spans="1:9" ht="16.5" x14ac:dyDescent="0.25">
      <c r="A3" s="7"/>
      <c r="B3" s="3"/>
      <c r="C3" s="46"/>
    </row>
    <row r="4" spans="1:9" s="8" customFormat="1" ht="16.5" x14ac:dyDescent="0.25">
      <c r="A4" s="7" t="s">
        <v>2</v>
      </c>
      <c r="B4" s="7"/>
      <c r="C4" s="47"/>
    </row>
    <row r="5" spans="1:9" s="8" customFormat="1" ht="16.5" x14ac:dyDescent="0.25">
      <c r="A5" s="7" t="s">
        <v>77</v>
      </c>
      <c r="B5" s="7"/>
      <c r="C5" s="47"/>
    </row>
    <row r="6" spans="1:9" s="7" customFormat="1" ht="16.5" x14ac:dyDescent="0.25">
      <c r="A6" s="48" t="s">
        <v>3</v>
      </c>
      <c r="B6" s="10"/>
      <c r="C6" s="49"/>
    </row>
    <row r="7" spans="1:9" s="3" customFormat="1" x14ac:dyDescent="0.25">
      <c r="B7" s="50"/>
      <c r="C7" s="46"/>
    </row>
    <row r="8" spans="1:9" s="3" customFormat="1" x14ac:dyDescent="0.25">
      <c r="B8" s="50"/>
      <c r="C8" s="46"/>
    </row>
    <row r="9" spans="1:9" ht="16.5" x14ac:dyDescent="0.25">
      <c r="B9" s="50"/>
      <c r="C9" s="60">
        <v>44986</v>
      </c>
    </row>
    <row r="11" spans="1:9" x14ac:dyDescent="0.25">
      <c r="A11" s="6" t="s">
        <v>4</v>
      </c>
    </row>
    <row r="12" spans="1:9" x14ac:dyDescent="0.25">
      <c r="A12" s="12" t="s">
        <v>5</v>
      </c>
      <c r="C12" s="21">
        <f>+'ER Enero'!C12+'ER Febrero'!C12+'ER Marzo'!C12</f>
        <v>257857.3</v>
      </c>
    </row>
    <row r="13" spans="1:9" x14ac:dyDescent="0.25">
      <c r="A13" s="12" t="s">
        <v>6</v>
      </c>
      <c r="C13" s="21">
        <f>+'ER Enero'!C13+'ER Febrero'!C13+'ER Marzo'!C13</f>
        <v>-0.3</v>
      </c>
      <c r="D13" s="29"/>
    </row>
    <row r="14" spans="1:9" x14ac:dyDescent="0.25">
      <c r="A14" s="12" t="s">
        <v>7</v>
      </c>
      <c r="C14" s="21">
        <f>+'ER Enero'!C14+'ER Febrero'!C14+'ER Marzo'!C14</f>
        <v>16079.9</v>
      </c>
    </row>
    <row r="15" spans="1:9" ht="13.5" customHeight="1" x14ac:dyDescent="0.25">
      <c r="A15" s="12" t="s">
        <v>8</v>
      </c>
      <c r="C15" s="52">
        <f>+'ER Enero'!C15+'ER Febrero'!C15+'ER Marzo'!C15</f>
        <v>9250.4</v>
      </c>
      <c r="I15" s="87"/>
    </row>
    <row r="16" spans="1:9" ht="13.5" customHeight="1" x14ac:dyDescent="0.25">
      <c r="A16" s="53"/>
      <c r="C16" s="54">
        <f>SUM(C12:C15)</f>
        <v>283187.30000000005</v>
      </c>
      <c r="I16" s="87"/>
    </row>
    <row r="17" spans="1:9" x14ac:dyDescent="0.25">
      <c r="A17" s="55"/>
      <c r="C17" s="21"/>
      <c r="I17" s="87"/>
    </row>
    <row r="18" spans="1:9" x14ac:dyDescent="0.25">
      <c r="A18" s="12" t="s">
        <v>9</v>
      </c>
    </row>
    <row r="19" spans="1:9" x14ac:dyDescent="0.25">
      <c r="A19" s="12" t="s">
        <v>10</v>
      </c>
      <c r="C19" s="21">
        <f>+'ER Enero'!C19+'ER Febrero'!C19+'ER Marzo'!C19</f>
        <v>21765.1</v>
      </c>
    </row>
    <row r="20" spans="1:9" ht="17.25" x14ac:dyDescent="0.25">
      <c r="A20" s="12" t="s">
        <v>11</v>
      </c>
      <c r="C20" s="52">
        <f>+'ER Enero'!C20+'ER Febrero'!C20+'ER Marzo'!C20</f>
        <v>37524.9</v>
      </c>
    </row>
    <row r="21" spans="1:9" x14ac:dyDescent="0.25">
      <c r="A21" s="12"/>
      <c r="C21" s="54">
        <f>SUM(C19:C20)</f>
        <v>59290</v>
      </c>
    </row>
    <row r="22" spans="1:9" x14ac:dyDescent="0.25">
      <c r="A22" s="12"/>
      <c r="C22" s="21"/>
    </row>
    <row r="23" spans="1:9" x14ac:dyDescent="0.25">
      <c r="A23" s="12" t="s">
        <v>12</v>
      </c>
      <c r="C23" s="21">
        <f>SUM(C16-C21)</f>
        <v>223897.30000000005</v>
      </c>
      <c r="E23" s="86"/>
    </row>
    <row r="24" spans="1:9" x14ac:dyDescent="0.25">
      <c r="A24" s="12"/>
      <c r="C24" s="21"/>
    </row>
    <row r="25" spans="1:9" x14ac:dyDescent="0.25">
      <c r="A25" s="12" t="s">
        <v>13</v>
      </c>
      <c r="C25" s="21"/>
    </row>
    <row r="26" spans="1:9" ht="17.25" x14ac:dyDescent="0.25">
      <c r="A26" s="12" t="s">
        <v>14</v>
      </c>
      <c r="C26" s="52">
        <f>+'ER Enero'!C26+'ER Febrero'!C26+'ER Marzo'!C26</f>
        <v>134086</v>
      </c>
      <c r="E26" s="51"/>
      <c r="F26" s="51"/>
    </row>
    <row r="27" spans="1:9" x14ac:dyDescent="0.25">
      <c r="A27" s="12"/>
      <c r="C27" s="21"/>
    </row>
    <row r="28" spans="1:9" x14ac:dyDescent="0.25">
      <c r="A28" s="12" t="s">
        <v>15</v>
      </c>
      <c r="C28" s="21">
        <f>+C23-C26</f>
        <v>89811.300000000047</v>
      </c>
    </row>
    <row r="29" spans="1:9" x14ac:dyDescent="0.25">
      <c r="A29" s="12"/>
      <c r="C29" s="21"/>
    </row>
    <row r="31" spans="1:9" x14ac:dyDescent="0.25">
      <c r="A31" s="12"/>
      <c r="C31" s="21">
        <f>+'[27]ER Enero'!C31</f>
        <v>0</v>
      </c>
    </row>
    <row r="32" spans="1:9" x14ac:dyDescent="0.25">
      <c r="A32" s="12" t="s">
        <v>16</v>
      </c>
      <c r="C32" s="21">
        <f>+'ER Enero'!C32+'ER Febrero'!C32+'ER Marzo'!C32</f>
        <v>124849.9</v>
      </c>
    </row>
    <row r="33" spans="1:6" x14ac:dyDescent="0.25">
      <c r="A33" s="12" t="s">
        <v>17</v>
      </c>
      <c r="C33" s="21">
        <f>+'ER Enero'!C33+'ER Febrero'!C33+'ER Marzo'!C33</f>
        <v>-271.5</v>
      </c>
    </row>
    <row r="34" spans="1:6" x14ac:dyDescent="0.25">
      <c r="A34" s="12"/>
      <c r="C34" s="21">
        <f>+'[27]ER Enero'!C34</f>
        <v>0</v>
      </c>
    </row>
    <row r="35" spans="1:6" x14ac:dyDescent="0.25">
      <c r="A35" s="12" t="s">
        <v>18</v>
      </c>
      <c r="C35" s="21">
        <f>+'ER Enero'!C35+'ER Febrero'!C35+'ER Marzo'!C35</f>
        <v>42615.4</v>
      </c>
      <c r="E35" s="51"/>
      <c r="F35" s="51"/>
    </row>
    <row r="36" spans="1:6" x14ac:dyDescent="0.25">
      <c r="A36" s="12"/>
      <c r="C36" s="21">
        <f>+'[27]ER Enero'!C36</f>
        <v>0</v>
      </c>
    </row>
    <row r="37" spans="1:6" x14ac:dyDescent="0.25">
      <c r="A37" s="12" t="s">
        <v>19</v>
      </c>
    </row>
    <row r="38" spans="1:6" x14ac:dyDescent="0.25">
      <c r="A38" s="56" t="s">
        <v>20</v>
      </c>
      <c r="C38" s="21">
        <f>+'ER Enero'!C38+'ER Febrero'!C38+'ER Marzo'!C38</f>
        <v>5112.3</v>
      </c>
    </row>
    <row r="39" spans="1:6" x14ac:dyDescent="0.25">
      <c r="A39" s="56" t="s">
        <v>21</v>
      </c>
      <c r="C39" s="21">
        <f>+'ER Enero'!C39+'ER Febrero'!C39+'ER Marzo'!C39</f>
        <v>2466.1</v>
      </c>
    </row>
    <row r="40" spans="1:6" x14ac:dyDescent="0.25">
      <c r="A40" s="56" t="s">
        <v>22</v>
      </c>
      <c r="C40" s="21">
        <f>+'ER Enero'!C40+'ER Febrero'!C40+'ER Marzo'!C40</f>
        <v>32185.800000000003</v>
      </c>
    </row>
    <row r="41" spans="1:6" ht="17.25" x14ac:dyDescent="0.25">
      <c r="A41" s="56" t="s">
        <v>23</v>
      </c>
      <c r="C41" s="52">
        <f>+'ER Enero'!C41+'ER Febrero'!C41+'ER Marzo'!C41</f>
        <v>31319.399999999998</v>
      </c>
    </row>
    <row r="42" spans="1:6" x14ac:dyDescent="0.25">
      <c r="A42" s="12"/>
      <c r="C42" s="21">
        <f>SUM(C38:C41)</f>
        <v>71083.600000000006</v>
      </c>
    </row>
    <row r="43" spans="1:6" x14ac:dyDescent="0.25">
      <c r="A43" s="12"/>
      <c r="C43" s="21"/>
    </row>
    <row r="44" spans="1:6" x14ac:dyDescent="0.25">
      <c r="A44" s="12" t="s">
        <v>24</v>
      </c>
      <c r="C44" s="21">
        <f>+C28+C32+C33+C35-C42</f>
        <v>185921.50000000003</v>
      </c>
    </row>
    <row r="45" spans="1:6" s="12" customFormat="1" x14ac:dyDescent="0.25">
      <c r="B45" s="81"/>
      <c r="C45" s="21"/>
    </row>
    <row r="46" spans="1:6" s="12" customFormat="1" x14ac:dyDescent="0.25">
      <c r="A46" s="12" t="s">
        <v>25</v>
      </c>
      <c r="B46" s="81"/>
      <c r="C46" s="21"/>
    </row>
    <row r="47" spans="1:6" s="12" customFormat="1" ht="17.25" x14ac:dyDescent="0.25">
      <c r="A47" s="12" t="s">
        <v>26</v>
      </c>
      <c r="B47" s="81"/>
      <c r="C47" s="52">
        <v>0</v>
      </c>
    </row>
    <row r="48" spans="1:6" s="12" customFormat="1" x14ac:dyDescent="0.25">
      <c r="A48" s="57"/>
      <c r="B48" s="81"/>
      <c r="C48" s="21"/>
    </row>
    <row r="49" spans="1:3" s="12" customFormat="1" ht="18.75" x14ac:dyDescent="0.25">
      <c r="A49" s="40" t="s">
        <v>27</v>
      </c>
      <c r="B49" s="61"/>
      <c r="C49" s="62">
        <f>+C44+C47</f>
        <v>185921.50000000003</v>
      </c>
    </row>
    <row r="50" spans="1:3" s="12" customFormat="1" x14ac:dyDescent="0.25">
      <c r="B50" s="81"/>
      <c r="C50" s="21"/>
    </row>
    <row r="51" spans="1:3" x14ac:dyDescent="0.25">
      <c r="C51" s="58"/>
    </row>
    <row r="52" spans="1:3" x14ac:dyDescent="0.25">
      <c r="C52" s="59"/>
    </row>
    <row r="54" spans="1:3" x14ac:dyDescent="0.25">
      <c r="C54" s="88"/>
    </row>
    <row r="60" spans="1:3" x14ac:dyDescent="0.25">
      <c r="C60" s="19"/>
    </row>
    <row r="61" spans="1:3" x14ac:dyDescent="0.25">
      <c r="C61" s="19"/>
    </row>
    <row r="62" spans="1:3" x14ac:dyDescent="0.25">
      <c r="C62" s="19"/>
    </row>
    <row r="63" spans="1:3" x14ac:dyDescent="0.25">
      <c r="C63" s="19"/>
    </row>
    <row r="64" spans="1:3" x14ac:dyDescent="0.25">
      <c r="C64" s="19"/>
    </row>
    <row r="65" spans="1:3" x14ac:dyDescent="0.25">
      <c r="C65" s="19"/>
    </row>
    <row r="66" spans="1:3" s="12" customFormat="1" x14ac:dyDescent="0.25">
      <c r="A66" s="6"/>
      <c r="B66" s="81"/>
      <c r="C66" s="19"/>
    </row>
    <row r="67" spans="1:3" x14ac:dyDescent="0.25">
      <c r="C67" s="19"/>
    </row>
    <row r="68" spans="1:3" x14ac:dyDescent="0.25">
      <c r="C68" s="19"/>
    </row>
    <row r="69" spans="1:3" x14ac:dyDescent="0.25">
      <c r="C69" s="19"/>
    </row>
    <row r="70" spans="1:3" x14ac:dyDescent="0.25">
      <c r="C70" s="19"/>
    </row>
    <row r="71" spans="1:3" x14ac:dyDescent="0.25">
      <c r="C71" s="19"/>
    </row>
    <row r="72" spans="1:3" x14ac:dyDescent="0.25">
      <c r="C72" s="19"/>
    </row>
    <row r="73" spans="1:3" x14ac:dyDescent="0.25">
      <c r="C73" s="19"/>
    </row>
    <row r="74" spans="1:3" x14ac:dyDescent="0.25">
      <c r="C74" s="19"/>
    </row>
    <row r="75" spans="1:3" x14ac:dyDescent="0.25">
      <c r="C75" s="19"/>
    </row>
    <row r="76" spans="1:3" x14ac:dyDescent="0.25">
      <c r="C76" s="19"/>
    </row>
    <row r="77" spans="1:3" x14ac:dyDescent="0.25">
      <c r="C77" s="19"/>
    </row>
    <row r="78" spans="1:3" x14ac:dyDescent="0.25">
      <c r="C78" s="19"/>
    </row>
    <row r="79" spans="1:3" x14ac:dyDescent="0.25">
      <c r="C79" s="19"/>
    </row>
    <row r="80" spans="1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139" spans="3:3" x14ac:dyDescent="0.25">
      <c r="C139" s="19"/>
    </row>
    <row r="140" spans="3:3" x14ac:dyDescent="0.25">
      <c r="C140" s="19"/>
    </row>
    <row r="141" spans="3:3" x14ac:dyDescent="0.25">
      <c r="C141" s="19"/>
    </row>
    <row r="142" spans="3:3" x14ac:dyDescent="0.25">
      <c r="C142" s="19"/>
    </row>
    <row r="143" spans="3:3" x14ac:dyDescent="0.25">
      <c r="C143" s="19"/>
    </row>
    <row r="144" spans="3:3" x14ac:dyDescent="0.25">
      <c r="C144" s="19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458443-E798-4C91-966A-552F3D20727F}">
  <ds:schemaRefs>
    <ds:schemaRef ds:uri="http://schemas.microsoft.com/sharepoint/v3"/>
    <ds:schemaRef ds:uri="4f653822-cffa-486b-92eb-1fb7d8f0fe59"/>
    <ds:schemaRef ds:uri="http://schemas.microsoft.com/office/2006/metadata/properties"/>
    <ds:schemaRef ds:uri="http://purl.org/dc/elements/1.1/"/>
    <ds:schemaRef ds:uri="eb571210-7c21-4078-a581-288b46caa18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ER Enero</vt:lpstr>
      <vt:lpstr>ESF Enero</vt:lpstr>
      <vt:lpstr>ER Febrero</vt:lpstr>
      <vt:lpstr>ESF Febrero</vt:lpstr>
      <vt:lpstr>ER Marzo</vt:lpstr>
      <vt:lpstr>ESF Marzo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2023-04-11T19:30:44Z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2022-09-14T20:48:24.2479162Z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2fda7b47-b9dd-415c-91d1-d4b4bf0d7b25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