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5/BALANCES DE PUBLICACION/"/>
    </mc:Choice>
  </mc:AlternateContent>
  <xr:revisionPtr revIDLastSave="263" documentId="14_{50B88FE7-D310-4DAA-A489-E35DB70184A2}" xr6:coauthVersionLast="47" xr6:coauthVersionMax="47" xr10:uidLastSave="{379D2E95-4FBD-4AB7-8FE0-A7F9F05D1CCF}"/>
  <bookViews>
    <workbookView xWindow="-120" yWindow="-120" windowWidth="20730" windowHeight="11160" tabRatio="651" activeTab="1" xr2:uid="{00000000-000D-0000-FFFF-FFFF00000000}"/>
  </bookViews>
  <sheets>
    <sheet name="ER Enero" sheetId="2" r:id="rId1"/>
    <sheet name="ESF Enero" sheetId="3" r:id="rId2"/>
    <sheet name="ER Acumulado" sheetId="2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2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G12" i="3" l="1"/>
  <c r="H12" i="3"/>
  <c r="H28" i="3" s="1"/>
  <c r="D18" i="3"/>
  <c r="G28" i="3" l="1"/>
  <c r="I12" i="3"/>
  <c r="C43" i="25"/>
  <c r="C37" i="25"/>
  <c r="C35" i="25"/>
  <c r="C32" i="25"/>
  <c r="C22" i="25"/>
  <c r="C16" i="25"/>
  <c r="C24" i="25" l="1"/>
  <c r="C29" i="25" s="1"/>
  <c r="C45" i="25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<sst xmlns="http://schemas.openxmlformats.org/spreadsheetml/2006/main" count="109" uniqueCount="76">
  <si>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</si>
  <si>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</si>
  <si>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</si>
  <si>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</si>
  <si>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</si>
  <si>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</si>
  <si>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</si>
  <si>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</si>
  <si>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</si>
  <si>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</si>
  <si>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</si>
  <si>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</si>
  <si>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</si>
  <si>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</si>
  <si>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</si>
  <si>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</si>
  <si>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</si>
  <si>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</si>
  <si>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</si>
  <si>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</si>
  <si>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</si>
  <si>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</si>
  <si>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</si>
  <si>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</si>
  <si>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</si>
  <si>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</si>
  <si>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</si>
  <si>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</si>
  <si>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</si>
  <si>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</si>
  <si>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</si>
  <si>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</si>
  <si>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</si>
  <si>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</si>
  <si>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</si>
  <si>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</si>
  <si>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</si>
  <si>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</si>
  <si>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</si>
  <si>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</si>
  <si>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</si>
  <si>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</si>
  <si>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</si>
  <si>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</si>
  <si>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</si>
  <si>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</si>
  <si>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</si>
  <si>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</si>
  <si>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</si>
  <si>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</si>
  <si>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</si>
  <si>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</si>
  <si>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</si>
  <si>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</si>
  <si>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</si>
  <si>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</si>
  <si>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</si>
  <si>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</si>
  <si>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</si>
  <si>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</si>
  <si>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</si>
  <si>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</si>
  <si>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</si>
  <si>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</si>
  <si>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</si>
  <si>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</si>
  <si>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</si>
  <si>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</si>
  <si>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</si>
  <si>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</si>
  <si>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</si>
  <si>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DEL 01 AL 31 DE ENERO DE 2025</t>
  </si>
  <si>
    <t>ESTADO DE SITUACIÓN FINANCIERA AL 31 DE ENERO DE  2025 Y 31 DE DICIEMBRE DE 2024</t>
  </si>
  <si>
    <t>DEL 01 DE ENERO AL 31 DE ENERO DE 2025</t>
  </si>
  <si>
    <t>Enero 31
de  2025</t>
  </si>
  <si>
    <t>Diciembre 31
de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</si>
</sst>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externalLinks/externalLink7.xml" Type="http://schemas.openxmlformats.org/officeDocument/2006/relationships/externalLink"/>
<Relationship Id="rId11" Target="externalLinks/externalLink8.xml" Type="http://schemas.openxmlformats.org/officeDocument/2006/relationships/externalLink"/>
<Relationship Id="rId12" Target="externalLinks/externalLink9.xml" Type="http://schemas.openxmlformats.org/officeDocument/2006/relationships/externalLink"/>
<Relationship Id="rId13" Target="externalLinks/externalLink10.xml" Type="http://schemas.openxmlformats.org/officeDocument/2006/relationships/externalLink"/>
<Relationship Id="rId14" Target="externalLinks/externalLink11.xml" Type="http://schemas.openxmlformats.org/officeDocument/2006/relationships/externalLink"/>
<Relationship Id="rId15" Target="externalLinks/externalLink12.xml" Type="http://schemas.openxmlformats.org/officeDocument/2006/relationships/externalLink"/>
<Relationship Id="rId16" Target="externalLinks/externalLink13.xml" Type="http://schemas.openxmlformats.org/officeDocument/2006/relationships/externalLink"/>
<Relationship Id="rId17" Target="externalLinks/externalLink14.xml" Type="http://schemas.openxmlformats.org/officeDocument/2006/relationships/externalLink"/>
<Relationship Id="rId18" Target="externalLinks/externalLink15.xml" Type="http://schemas.openxmlformats.org/officeDocument/2006/relationships/externalLink"/>
<Relationship Id="rId19" Target="externalLinks/externalLink16.xml" Type="http://schemas.openxmlformats.org/officeDocument/2006/relationships/externalLink"/>
<Relationship Id="rId2" Target="worksheets/sheet2.xml" Type="http://schemas.openxmlformats.org/officeDocument/2006/relationships/worksheet"/>
<Relationship Id="rId20" Target="externalLinks/externalLink17.xml" Type="http://schemas.openxmlformats.org/officeDocument/2006/relationships/externalLink"/>
<Relationship Id="rId21" Target="externalLinks/externalLink18.xml" Type="http://schemas.openxmlformats.org/officeDocument/2006/relationships/externalLink"/>
<Relationship Id="rId22" Target="externalLinks/externalLink19.xml" Type="http://schemas.openxmlformats.org/officeDocument/2006/relationships/externalLink"/>
<Relationship Id="rId23" Target="externalLinks/externalLink20.xml" Type="http://schemas.openxmlformats.org/officeDocument/2006/relationships/externalLink"/>
<Relationship Id="rId24" Target="externalLinks/externalLink21.xml" Type="http://schemas.openxmlformats.org/officeDocument/2006/relationships/externalLink"/>
<Relationship Id="rId25" Target="externalLinks/externalLink22.xml" Type="http://schemas.openxmlformats.org/officeDocument/2006/relationships/externalLink"/>
<Relationship Id="rId26" Target="externalLinks/externalLink23.xml" Type="http://schemas.openxmlformats.org/officeDocument/2006/relationships/externalLink"/>
<Relationship Id="rId27" Target="externalLinks/externalLink24.xml" Type="http://schemas.openxmlformats.org/officeDocument/2006/relationships/externalLink"/>
<Relationship Id="rId28" Target="externalLinks/externalLink25.xml" Type="http://schemas.openxmlformats.org/officeDocument/2006/relationships/externalLink"/>
<Relationship Id="rId29" Target="externalLinks/externalLink26.xml" Type="http://schemas.openxmlformats.org/officeDocument/2006/relationships/externalLink"/>
<Relationship Id="rId3" Target="worksheets/sheet3.xml" Type="http://schemas.openxmlformats.org/officeDocument/2006/relationships/worksheet"/>
<Relationship Id="rId30" Target="externalLinks/externalLink27.xml" Type="http://schemas.openxmlformats.org/officeDocument/2006/relationships/externalLink"/>
<Relationship Id="rId31" Target="theme/theme1.xml" Type="http://schemas.openxmlformats.org/officeDocument/2006/relationships/theme"/>
<Relationship Id="rId32" Target="styles.xml" Type="http://schemas.openxmlformats.org/officeDocument/2006/relationships/styles"/>
<Relationship Id="rId33" Target="sharedStrings.xml" Type="http://schemas.openxmlformats.org/officeDocument/2006/relationships/sharedStrings"/>
<Relationship Id="rId34" Target="persons/person.xml" Type="http://schemas.microsoft.com/office/2017/10/relationships/person"/>
<Relationship Id="rId35" Target="calcChain.xml" Type="http://schemas.openxmlformats.org/officeDocument/2006/relationships/calcChain"/>
<Relationship Id="rId36" Target="../customXml/item1.xml" Type="http://schemas.openxmlformats.org/officeDocument/2006/relationships/customXml"/>
<Relationship Id="rId37" Target="../customXml/item2.xml" Type="http://schemas.openxmlformats.org/officeDocument/2006/relationships/customXml"/>
<Relationship Id="rId38" Target="../customXml/item3.xml" Type="http://schemas.openxmlformats.org/officeDocument/2006/relationships/customXml"/>
<Relationship Id="rId4" Target="externalLinks/externalLink1.xml" Type="http://schemas.openxmlformats.org/officeDocument/2006/relationships/externalLink"/>
<Relationship Id="rId5" Target="externalLinks/externalLink2.xml" Type="http://schemas.openxmlformats.org/officeDocument/2006/relationships/externalLink"/>
<Relationship Id="rId6" Target="externalLinks/externalLink3.xml" Type="http://schemas.openxmlformats.org/officeDocument/2006/relationships/externalLink"/>
<Relationship Id="rId7" Target="externalLinks/externalLink4.xml" Type="http://schemas.openxmlformats.org/officeDocument/2006/relationships/externalLink"/>
<Relationship Id="rId8" Target="externalLinks/externalLink5.xml" Type="http://schemas.openxmlformats.org/officeDocument/2006/relationships/externalLink"/>
<Relationship Id="rId9" Target="externalLinks/externalLink6.xml" Type="http://schemas.openxmlformats.org/officeDocument/2006/relationships/externalLink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vmlDrawing1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2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3.vml.rels><?xml version="1.0" encoding="UTF-8" standalone="no"?>
<Relationships xmlns="http://schemas.openxmlformats.org/package/2006/relationships">
<Relationship Id="rId1" Target="../media/image3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
</Relationships>

</file>

<file path=xl/externalLinks/_rels/externalLink10.xml.rels><?xml version="1.0" encoding="UTF-8" standalone="no"?>
<Relationships xmlns="http://schemas.openxmlformats.org/package/2006/relationships">
<Relationship Id="rId1" Target="https://cobogshprd01.atrame.deloitte.com/creacion/IFRS/BALANCES%20MENSUALES/BANCO%20-%20001.xlsx" TargetMode="External" Type="http://schemas.openxmlformats.org/officeDocument/2006/relationships/externalLinkPath"/>
</Relationships>

</file>

<file path=xl/externalLinks/_rels/externalLink11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
</Relationships>

</file>

<file path=xl/externalLinks/_rels/externalLink12.xml.rels><?xml version="1.0" encoding="UTF-8" standalone="no"?>
<Relationships xmlns="http://schemas.openxmlformats.org/package/2006/relationships">
<Relationship Id="rId1" Target="file:///A:/PPROV131.xls" TargetMode="External" Type="http://schemas.openxmlformats.org/officeDocument/2006/relationships/externalLinkPath"/>
</Relationships>

</file>

<file path=xl/externalLinks/_rels/externalLink13.xml.rels><?xml version="1.0" encoding="UTF-8" standalone="no"?>
<Relationships xmlns="http://schemas.openxmlformats.org/package/2006/relationships">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
</Relationships>

</file>

<file path=xl/externalLinks/_rels/externalLink14.xml.rels><?xml version="1.0" encoding="UTF-8" standalone="no"?>
<Relationships xmlns="http://schemas.openxmlformats.org/package/2006/relationships">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
</Relationships>

</file>

<file path=xl/externalLinks/_rels/externalLink15.xml.rels><?xml version="1.0" encoding="UTF-8" standalone="no"?>
<Relationships xmlns="http://schemas.openxmlformats.org/package/2006/relationships">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
</Relationships>

</file>

<file path=xl/externalLinks/_rels/externalLink16.xml.rels><?xml version="1.0" encoding="UTF-8" standalone="no"?>
<Relationships xmlns="http://schemas.openxmlformats.org/package/2006/relationships">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
</Relationships>

</file>

<file path=xl/externalLinks/_rels/externalLink17.xml.rels><?xml version="1.0" encoding="UTF-8" standalone="no"?>
<Relationships xmlns="http://schemas.openxmlformats.org/package/2006/relationships">
<Relationship Id="rId1" Target="http://www.superfinanciera.gov.co/Cifras/informacion/diarios/tcrm/tcrm-2010-09-30.xls" TargetMode="External" Type="http://schemas.openxmlformats.org/officeDocument/2006/relationships/externalLinkPath"/>
</Relationships>

</file>

<file path=xl/externalLinks/_rels/externalLink18.xml.rels><?xml version="1.0" encoding="UTF-8" standalone="no"?>
<Relationships xmlns="http://schemas.openxmlformats.org/package/2006/relationships">
<Relationship Id="rId1" Target="Hoja%20de%20c&#225;lculo%20en%20Febrero_99%20de%20pi&#241;ot.obd%202" TargetMode="External" Type="http://schemas.microsoft.com/office/2006/relationships/xlExternalLinkPath/xlPathMissing"/>
</Relationships>

</file>

<file path=xl/externalLinks/_rels/externalLink19.xml.rels><?xml version="1.0" encoding="UTF-8" standalone="no"?>
<Relationships xmlns="http://schemas.openxmlformats.org/package/2006/relationships">
<Relationship Id="rId1" Target="file://///Colcodf312256/BeneficiosTributarios2006/winnt/perfiles/co80066276/Escritorio/agosto/karla/INFORMES/PPROV22.xls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//Fernando/fgc/respaldo/respaldo/FGC/CONTABILIDAD$EMP.EXT/(5)Enersis%20Investment/1999/(5)CMRES99.xls" TargetMode="External" Type="http://schemas.openxmlformats.org/officeDocument/2006/relationships/externalLinkPath"/>
</Relationships>

</file>

<file path=xl/externalLinks/_rels/externalLink20.xml.rels><?xml version="1.0" encoding="UTF-8" standalone="no"?>
<Relationships xmlns="http://schemas.openxmlformats.org/package/2006/relationships">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
</Relationships>

</file>

<file path=xl/externalLinks/_rels/externalLink21.xml.rels><?xml version="1.0" encoding="UTF-8" standalone="no"?>
<Relationships xmlns="http://schemas.openxmlformats.org/package/2006/relationships">
<Relationship Id="rId1" Target="file:///F:/ROCIO/A&#209;O%202005/DIRECTORIO/ABRIL%202005/EMGESA%20ABRIL%202005.xls" TargetMode="External" Type="http://schemas.openxmlformats.org/officeDocument/2006/relationships/externalLinkPath"/>
</Relationships>

</file>

<file path=xl/externalLinks/_rels/externalLink22.xml.rels><?xml version="1.0" encoding="UTF-8" standalone="no"?>
<Relationships xmlns="http://schemas.openxmlformats.org/package/2006/relationships">
<Relationship Id="rId1" Target="https://cobogshprd01.atrame.deloitte.com/PAOLA/DIRECTORIO/2014/MAYO/05_Emgesa%20cierre%20MAYO%202014p.xls" TargetMode="External" Type="http://schemas.openxmlformats.org/officeDocument/2006/relationships/externalLinkPath"/>
</Relationships>

</file>

<file path=xl/externalLinks/_rels/externalLink23.xml.rels><?xml version="1.0" encoding="UTF-8" standalone="no"?>
<Relationships xmlns="http://schemas.openxmlformats.org/package/2006/relationships">
<Relationship Id="rId1" Target="file://///Pc1575/c/karla/INFORMES/PPROV18.xls" TargetMode="External" Type="http://schemas.openxmlformats.org/officeDocument/2006/relationships/externalLinkPath"/>
</Relationships>

</file>

<file path=xl/externalLinks/_rels/externalLink24.xml.rels><?xml version="1.0" encoding="UTF-8" standalone="no"?>
<Relationships xmlns="http://schemas.openxmlformats.org/package/2006/relationships">
<Relationship Id="rId1" Target="file:///F:/Documents%20and%20Settings/co43220109/Mis%20documentos/Auditor&#237;a/2007/Deuda/6%20Deuda%20Jun-07.xls" TargetMode="External" Type="http://schemas.openxmlformats.org/officeDocument/2006/relationships/externalLinkPath"/>
</Relationships>

</file>

<file path=xl/externalLinks/_rels/externalLink25.xml.rels><?xml version="1.0" encoding="UTF-8" standalone="no"?>
<Relationships xmlns="http://schemas.openxmlformats.org/package/2006/relationships">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
</Relationships>

</file>

<file path=xl/externalLinks/_rels/externalLink26.xml.rels><?xml version="1.0" encoding="UTF-8" standalone="no"?>
<Relationships xmlns="http://schemas.openxmlformats.org/package/2006/relationships">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
</Relationships>

</file>

<file path=xl/externalLinks/_rels/externalLink27.xml.rels><?xml version="1.0" encoding="UTF-8" standalone="no"?>
<Relationships xmlns="http://schemas.openxmlformats.org/package/2006/relationships">
<Relationship Id="rId1" Target="Formulacion%20EF%20publicacion.xlsx" TargetMode="External" Type="http://schemas.openxmlformats.org/officeDocument/2006/relationships/externalLinkPath"/>
<Relationship Id="rId2" Target="https://icetex-my.sharepoint.com/personal/vamaya_icetex_gov_co/Documents/BACKUP%202025/BALANCES%20DE%20PUBLICACION/Formulacion%20EF%20publicacion.xlsx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Pc1268/entrada/Usuarios/Alexander/INDICE%20DE%20PERDIDAS/balance%20Rovira/Balance%20El&#233;ctrico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Relationship Id="rId3" Target="../drawings/vmlDrawing1.vml" Type="http://schemas.openxmlformats.org/officeDocument/2006/relationships/vml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drawing2.xml" Type="http://schemas.openxmlformats.org/officeDocument/2006/relationships/drawing"/>
<Relationship Id="rId3" Target="../drawings/vmlDrawing2.vml" Type="http://schemas.openxmlformats.org/officeDocument/2006/relationships/vmlDrawing"/>
</Relationships>

</file>

<file path=xl/worksheets/_rels/sheet3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3.xml" Type="http://schemas.openxmlformats.org/officeDocument/2006/relationships/drawing"/>
<Relationship Id="rId3" Target="../drawings/vmlDrawing3.vml" Type="http://schemas.openxmlformats.org/officeDocument/2006/relationships/vml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36" zoomScaleNormal="90" zoomScaleSheetLayoutView="100" workbookViewId="0">
      <selection activeCell="B50" sqref="B50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45658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83354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7731.7</v>
      </c>
    </row>
    <row r="15" spans="1:9" ht="13.5" customHeight="1" x14ac:dyDescent="0.25">
      <c r="A15" s="54" t="s">
        <v>8</v>
      </c>
      <c r="C15" s="22">
        <v>1013.2</v>
      </c>
      <c r="G15" s="60"/>
    </row>
    <row r="16" spans="1:9" ht="13.5" customHeight="1" x14ac:dyDescent="0.25">
      <c r="A16" s="51"/>
      <c r="C16" s="12">
        <f>SUM(C12:C15)</f>
        <v>92098.9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10008.799999999999</v>
      </c>
    </row>
    <row r="20" spans="1:7" x14ac:dyDescent="0.25">
      <c r="A20" s="54" t="s">
        <v>11</v>
      </c>
      <c r="C20" s="10">
        <v>5687.7999999999993</v>
      </c>
    </row>
    <row r="21" spans="1:7" ht="17.25" x14ac:dyDescent="0.25">
      <c r="A21" s="54" t="s">
        <v>12</v>
      </c>
      <c r="C21" s="22">
        <v>40.700000000000003</v>
      </c>
      <c r="G21" s="60"/>
    </row>
    <row r="22" spans="1:7" x14ac:dyDescent="0.25">
      <c r="A22" s="11"/>
      <c r="C22" s="12">
        <f>SUM(C19:C21)</f>
        <v>15737.3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76361.599999999991</v>
      </c>
      <c r="D24" s="62"/>
    </row>
    <row r="25" spans="1:7" x14ac:dyDescent="0.25">
      <c r="A25" s="11"/>
      <c r="C25" s="10"/>
      <c r="G25" s="83"/>
    </row>
    <row r="26" spans="1:7" x14ac:dyDescent="0.25">
      <c r="A26" s="11" t="s">
        <v>14</v>
      </c>
      <c r="C26" s="10"/>
      <c r="G26" s="83"/>
    </row>
    <row r="27" spans="1:7" ht="17.25" x14ac:dyDescent="0.25">
      <c r="A27" s="11" t="s">
        <v>15</v>
      </c>
      <c r="C27" s="22">
        <v>68592.3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7769.2999999999884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33131.4</v>
      </c>
      <c r="E33" s="66"/>
      <c r="F33" s="67"/>
      <c r="G33" s="67"/>
    </row>
    <row r="34" spans="1:7" x14ac:dyDescent="0.25">
      <c r="A34" s="11" t="s">
        <v>18</v>
      </c>
      <c r="C34" s="10">
        <v>-348.3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3687.6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2125</v>
      </c>
      <c r="E39" s="66"/>
      <c r="F39" s="68"/>
      <c r="G39" s="68"/>
    </row>
    <row r="40" spans="1:7" x14ac:dyDescent="0.25">
      <c r="A40" s="11" t="s">
        <v>22</v>
      </c>
      <c r="C40" s="10">
        <v>1275.7</v>
      </c>
      <c r="E40" s="66"/>
      <c r="F40" s="67"/>
      <c r="G40" s="68"/>
    </row>
    <row r="41" spans="1:7" x14ac:dyDescent="0.25">
      <c r="A41" s="11" t="s">
        <v>23</v>
      </c>
      <c r="C41" s="10">
        <v>9311.4</v>
      </c>
      <c r="E41" s="66"/>
      <c r="F41" s="67"/>
      <c r="G41" s="67"/>
    </row>
    <row r="42" spans="1:7" ht="17.25" x14ac:dyDescent="0.25">
      <c r="A42" s="11" t="s">
        <v>24</v>
      </c>
      <c r="C42" s="50">
        <v>7249.6</v>
      </c>
      <c r="D42" s="28"/>
      <c r="E42" s="66"/>
      <c r="F42" s="69"/>
      <c r="G42" s="69"/>
    </row>
    <row r="43" spans="1:7" x14ac:dyDescent="0.25">
      <c r="A43" s="11"/>
      <c r="C43" s="10">
        <f>SUM(C39:C42)</f>
        <v>19961.699999999997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24278.299999999988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24278.299999999988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abSelected="1" zoomScale="85" zoomScaleNormal="85" zoomScaleSheetLayoutView="100" workbookViewId="0">
      <selection activeCell="H37" sqref="H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4" t="s">
        <v>31</v>
      </c>
      <c r="C9" s="84"/>
      <c r="D9" s="84"/>
      <c r="G9" s="84" t="s">
        <v>31</v>
      </c>
      <c r="H9" s="84"/>
      <c r="I9" s="84"/>
    </row>
    <row r="10" spans="1:9" s="2" customFormat="1" ht="33" x14ac:dyDescent="0.25">
      <c r="A10" s="37" t="s">
        <v>32</v>
      </c>
      <c r="B10" s="42" t="s">
        <v>74</v>
      </c>
      <c r="C10" s="42" t="s">
        <v>75</v>
      </c>
      <c r="D10" s="42" t="s">
        <v>33</v>
      </c>
      <c r="F10" s="37" t="s">
        <v>34</v>
      </c>
      <c r="G10" s="42" t="s">
        <v>74</v>
      </c>
      <c r="H10" s="42" t="s">
        <v>75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162740.29999999999</v>
      </c>
      <c r="C12" s="12">
        <v>259413.5</v>
      </c>
      <c r="D12" s="12">
        <f>+B12-C12</f>
        <v>-96673.200000000012</v>
      </c>
      <c r="F12" s="13" t="s">
        <v>36</v>
      </c>
      <c r="G12" s="14">
        <f>+G14+G15+G16</f>
        <v>911233.7</v>
      </c>
      <c r="H12" s="14">
        <f>+H14+H15+H16</f>
        <v>898637.6</v>
      </c>
      <c r="I12" s="17">
        <f>+G12-H12</f>
        <v>12596.099999999977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934674.4</v>
      </c>
      <c r="C14" s="16">
        <f>SUM(C16:C20)</f>
        <v>926936.1</v>
      </c>
      <c r="D14" s="16">
        <f>+B14-C14</f>
        <v>7738.3000000000466</v>
      </c>
      <c r="F14" s="13" t="s">
        <v>38</v>
      </c>
      <c r="G14" s="12">
        <v>1001.3</v>
      </c>
      <c r="H14" s="12">
        <v>1001.3</v>
      </c>
      <c r="I14" s="17">
        <f>+G12-H12</f>
        <v>12596.099999999977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77253.899999999994</v>
      </c>
      <c r="H15" s="14">
        <v>70345.7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832978.5</v>
      </c>
      <c r="H16" s="10">
        <v>827290.6</v>
      </c>
      <c r="I16" s="17">
        <f>+G16-H16</f>
        <v>5687.9000000000233</v>
      </c>
    </row>
    <row r="17" spans="1:9" x14ac:dyDescent="0.25">
      <c r="A17" s="11" t="s">
        <v>42</v>
      </c>
      <c r="B17" s="20">
        <v>997.3</v>
      </c>
      <c r="C17" s="20">
        <v>990.6</v>
      </c>
      <c r="D17" s="10">
        <f t="shared" ref="D17:D18" si="0">+B17-C17</f>
        <v>6.6999999999999318</v>
      </c>
      <c r="E17" s="18"/>
      <c r="G17" s="10"/>
      <c r="I17" s="19"/>
    </row>
    <row r="18" spans="1:9" ht="16.5" x14ac:dyDescent="0.25">
      <c r="A18" s="5" t="s">
        <v>43</v>
      </c>
      <c r="B18" s="20">
        <v>933677.1</v>
      </c>
      <c r="C18" s="20">
        <v>925945.5</v>
      </c>
      <c r="D18" s="10">
        <f t="shared" si="0"/>
        <v>7731.5999999999767</v>
      </c>
      <c r="E18" s="18"/>
      <c r="F18" s="1" t="s">
        <v>44</v>
      </c>
      <c r="G18" s="10">
        <v>1340192.5</v>
      </c>
      <c r="H18" s="10">
        <v>1249517.8999999999</v>
      </c>
      <c r="I18" s="10">
        <f>+G18-H18</f>
        <v>90674.600000000093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63003</v>
      </c>
      <c r="H20" s="10">
        <v>55421.8</v>
      </c>
      <c r="I20" s="10">
        <f>+G20-H20</f>
        <v>7581.1999999999971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9074333.9000000004</v>
      </c>
      <c r="C22" s="10">
        <f>SUM(C24:C26)</f>
        <v>8844532.8999999985</v>
      </c>
      <c r="D22" s="10">
        <f>+B22-C22</f>
        <v>229801.00000000186</v>
      </c>
      <c r="E22" s="18"/>
      <c r="F22" s="1" t="s">
        <v>49</v>
      </c>
      <c r="G22" s="14">
        <v>3001.8</v>
      </c>
      <c r="H22" s="14">
        <v>2594.8000000000002</v>
      </c>
      <c r="I22" s="10">
        <f>+G22-H22</f>
        <v>407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11347344.9</v>
      </c>
      <c r="C24" s="10">
        <v>11050312.699999999</v>
      </c>
      <c r="D24" s="10">
        <f>+B24-C24</f>
        <v>297032.20000000112</v>
      </c>
      <c r="E24" s="18"/>
      <c r="F24" s="11" t="s">
        <v>51</v>
      </c>
      <c r="G24" s="10">
        <v>1126.4000000000001</v>
      </c>
      <c r="H24" s="10">
        <v>1338.8</v>
      </c>
      <c r="I24" s="10">
        <f>+G24-H24</f>
        <v>-212.39999999999986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-2273011</v>
      </c>
      <c r="C26" s="10">
        <v>-2205779.7999999998</v>
      </c>
      <c r="D26" s="10">
        <f>+B26-C26</f>
        <v>-67231.200000000186</v>
      </c>
      <c r="E26" s="18"/>
      <c r="F26" s="11" t="s">
        <v>53</v>
      </c>
      <c r="G26" s="26">
        <v>1563991.2</v>
      </c>
      <c r="H26" s="26">
        <v>1576508.5</v>
      </c>
      <c r="I26" s="27">
        <f>+G26-H26</f>
        <v>-12517.300000000047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197610.2</v>
      </c>
      <c r="C28" s="29">
        <v>214395.4</v>
      </c>
      <c r="D28" s="10">
        <f>+B28-C28</f>
        <v>-16785.199999999983</v>
      </c>
      <c r="E28" s="18"/>
      <c r="F28" s="39" t="s">
        <v>55</v>
      </c>
      <c r="G28" s="40">
        <f>+G12+G18+G20+G22+G24+G26</f>
        <v>3882548.5999999996</v>
      </c>
      <c r="H28" s="40">
        <f>+H12+H18+H20+H22+H24+H26</f>
        <v>3784019.3999999994</v>
      </c>
      <c r="I28" s="40">
        <f>+G28-H28</f>
        <v>98529.200000000186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42751.6</v>
      </c>
      <c r="C31" s="29">
        <v>42869.1</v>
      </c>
      <c r="D31" s="10">
        <f>+B31-C31</f>
        <v>-117.5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62</v>
      </c>
      <c r="B35" s="29">
        <v>4972.6000000000004</v>
      </c>
      <c r="C35" s="29">
        <v>5933.4</v>
      </c>
      <c r="D35" s="10">
        <f>+B35-C35</f>
        <v>-960.79999999999927</v>
      </c>
      <c r="E35" s="18"/>
      <c r="F35" s="11" t="s">
        <v>63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1141689.3999999999</v>
      </c>
      <c r="H36" s="14">
        <v>586690.4</v>
      </c>
      <c r="I36" s="32">
        <f t="shared" si="1"/>
        <v>554998.99999999988</v>
      </c>
    </row>
    <row r="37" spans="1:9" ht="17.25" x14ac:dyDescent="0.25">
      <c r="A37" s="11" t="s">
        <v>65</v>
      </c>
      <c r="B37" s="35">
        <v>3039.3</v>
      </c>
      <c r="C37" s="35">
        <v>3234.4</v>
      </c>
      <c r="D37" s="35">
        <f>+B37-C37</f>
        <v>-195.09999999999991</v>
      </c>
      <c r="E37" s="18"/>
      <c r="F37" s="11" t="s">
        <v>25</v>
      </c>
      <c r="G37" s="26">
        <v>24278.3</v>
      </c>
      <c r="H37" s="26">
        <v>554999</v>
      </c>
      <c r="I37" s="27">
        <f t="shared" si="1"/>
        <v>-530720.69999999995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6537573.7000000002</v>
      </c>
      <c r="H39" s="40">
        <f>SUM(H32:H38)</f>
        <v>6513295.4000000004</v>
      </c>
      <c r="I39" s="40">
        <f>+G39-H39</f>
        <v>24278.299999999814</v>
      </c>
    </row>
    <row r="40" spans="1:9" ht="18.75" x14ac:dyDescent="0.25">
      <c r="A40" s="39" t="s">
        <v>67</v>
      </c>
      <c r="B40" s="41">
        <f>+B37+B35+B33+B31+B28+B22+B14+B12</f>
        <v>10420122.300000001</v>
      </c>
      <c r="C40" s="41">
        <f>+C37+C35+C33+C31+C28+C22+C14+C12</f>
        <v>10297314.799999999</v>
      </c>
      <c r="D40" s="41">
        <f>+B40-C40</f>
        <v>122807.50000000186</v>
      </c>
      <c r="E40" s="18"/>
      <c r="F40" s="39" t="s">
        <v>68</v>
      </c>
      <c r="G40" s="41">
        <f>+G28+G39</f>
        <v>10420122.300000001</v>
      </c>
      <c r="H40" s="41">
        <f>+H28+H39</f>
        <v>10297314.800000001</v>
      </c>
      <c r="I40" s="41">
        <f>+G40-H40</f>
        <v>122807.5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workbookViewId="0">
      <selection activeCell="C39" sqref="C39: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73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45658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</f>
        <v>83354</v>
      </c>
    </row>
    <row r="13" spans="1:9" x14ac:dyDescent="0.25">
      <c r="A13" s="11" t="s">
        <v>6</v>
      </c>
      <c r="C13" s="20">
        <f>+'ER Enero'!C13</f>
        <v>0</v>
      </c>
      <c r="D13" s="28"/>
    </row>
    <row r="14" spans="1:9" x14ac:dyDescent="0.25">
      <c r="A14" s="11" t="s">
        <v>7</v>
      </c>
      <c r="C14" s="20">
        <f>+'ER Enero'!C14</f>
        <v>7731.7</v>
      </c>
    </row>
    <row r="15" spans="1:9" ht="13.5" customHeight="1" x14ac:dyDescent="0.25">
      <c r="A15" s="11" t="s">
        <v>8</v>
      </c>
      <c r="C15" s="50">
        <f>+'ER Enero'!C15</f>
        <v>1013.2</v>
      </c>
      <c r="I15" s="79"/>
    </row>
    <row r="16" spans="1:9" ht="13.5" customHeight="1" x14ac:dyDescent="0.25">
      <c r="A16" s="51"/>
      <c r="C16" s="52">
        <f>SUM(C12:C15)</f>
        <v>92098.9</v>
      </c>
      <c r="I16" s="79"/>
    </row>
    <row r="17" spans="1:9" x14ac:dyDescent="0.25">
      <c r="A17" s="53"/>
      <c r="C17" s="20"/>
      <c r="I17" s="79"/>
    </row>
    <row r="18" spans="1:9" x14ac:dyDescent="0.25">
      <c r="A18" s="11" t="s">
        <v>9</v>
      </c>
    </row>
    <row r="19" spans="1:9" x14ac:dyDescent="0.25">
      <c r="A19" s="11" t="s">
        <v>69</v>
      </c>
      <c r="C19" s="20">
        <f>+'ER Enero'!C19</f>
        <v>10008.799999999999</v>
      </c>
    </row>
    <row r="20" spans="1:9" x14ac:dyDescent="0.25">
      <c r="A20" s="11" t="s">
        <v>70</v>
      </c>
      <c r="C20" s="20">
        <f>+'ER Enero'!C20</f>
        <v>5687.7999999999993</v>
      </c>
    </row>
    <row r="21" spans="1:9" ht="17.25" x14ac:dyDescent="0.25">
      <c r="A21" s="11" t="s">
        <v>12</v>
      </c>
      <c r="C21" s="50">
        <f>+'ER Enero'!C21</f>
        <v>40.700000000000003</v>
      </c>
    </row>
    <row r="22" spans="1:9" x14ac:dyDescent="0.25">
      <c r="A22" s="11"/>
      <c r="C22" s="52">
        <f>SUM(C19:C21)</f>
        <v>15737.3</v>
      </c>
    </row>
    <row r="23" spans="1:9" x14ac:dyDescent="0.25">
      <c r="A23" s="11"/>
      <c r="C23" s="20"/>
    </row>
    <row r="24" spans="1:9" x14ac:dyDescent="0.25">
      <c r="A24" s="11" t="s">
        <v>13</v>
      </c>
      <c r="C24" s="20">
        <f>SUM(C16-C22)</f>
        <v>76361.599999999991</v>
      </c>
      <c r="E24" s="78"/>
    </row>
    <row r="25" spans="1:9" x14ac:dyDescent="0.25">
      <c r="A25" s="11"/>
      <c r="C25" s="20"/>
    </row>
    <row r="26" spans="1:9" x14ac:dyDescent="0.25">
      <c r="A26" s="11" t="s">
        <v>14</v>
      </c>
      <c r="C26" s="20"/>
    </row>
    <row r="27" spans="1:9" ht="17.25" x14ac:dyDescent="0.25">
      <c r="A27" s="11" t="s">
        <v>15</v>
      </c>
      <c r="C27" s="50">
        <f>+'ER Enero'!C27</f>
        <v>68592.3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16</v>
      </c>
      <c r="C29" s="20">
        <f>+C24-C27</f>
        <v>7769.2999999999884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17</v>
      </c>
      <c r="C33" s="20">
        <f>+'ER Enero'!C33</f>
        <v>33131.4</v>
      </c>
    </row>
    <row r="34" spans="1:6" x14ac:dyDescent="0.25">
      <c r="A34" s="11" t="s">
        <v>18</v>
      </c>
      <c r="C34" s="20">
        <f>+'ER Enero'!C34</f>
        <v>-348.3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19</v>
      </c>
      <c r="C36" s="20">
        <f>+'ER Enero'!C36</f>
        <v>3687.6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20</v>
      </c>
    </row>
    <row r="39" spans="1:6" x14ac:dyDescent="0.25">
      <c r="A39" s="54" t="s">
        <v>21</v>
      </c>
      <c r="C39" s="20">
        <f>+'ER Enero'!C39</f>
        <v>2125</v>
      </c>
    </row>
    <row r="40" spans="1:6" x14ac:dyDescent="0.25">
      <c r="A40" s="54" t="s">
        <v>22</v>
      </c>
      <c r="C40" s="20">
        <f>+'ER Enero'!C40</f>
        <v>1275.7</v>
      </c>
    </row>
    <row r="41" spans="1:6" x14ac:dyDescent="0.25">
      <c r="A41" s="54" t="s">
        <v>23</v>
      </c>
      <c r="C41" s="20">
        <f>+'ER Enero'!C41</f>
        <v>9311.4</v>
      </c>
    </row>
    <row r="42" spans="1:6" ht="17.25" x14ac:dyDescent="0.25">
      <c r="A42" s="54" t="s">
        <v>24</v>
      </c>
      <c r="C42" s="50">
        <f>+'ER Enero'!C42</f>
        <v>7249.6</v>
      </c>
    </row>
    <row r="43" spans="1:6" x14ac:dyDescent="0.25">
      <c r="A43" s="11"/>
      <c r="C43" s="20">
        <f>SUM(C39:C42)</f>
        <v>19961.699999999997</v>
      </c>
    </row>
    <row r="44" spans="1:6" x14ac:dyDescent="0.25">
      <c r="A44" s="11"/>
      <c r="C44" s="20"/>
    </row>
    <row r="45" spans="1:6" x14ac:dyDescent="0.25">
      <c r="A45" s="11" t="s">
        <v>25</v>
      </c>
      <c r="C45" s="20">
        <f>+C29+C33+C34+C36-C43</f>
        <v>24278.299999999988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26</v>
      </c>
      <c r="B47" s="77"/>
      <c r="C47" s="20"/>
    </row>
    <row r="48" spans="1:6" s="11" customFormat="1" ht="17.25" x14ac:dyDescent="0.25">
      <c r="A48" s="11" t="s">
        <v>27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28</v>
      </c>
      <c r="B50" s="58"/>
      <c r="C50" s="81">
        <f>+C45+C48</f>
        <v>24278.299999999988</v>
      </c>
    </row>
    <row r="51" spans="1:3" s="11" customFormat="1" x14ac:dyDescent="0.25">
      <c r="B51" s="77"/>
      <c r="C51" s="20"/>
    </row>
    <row r="52" spans="1:3" x14ac:dyDescent="0.25">
      <c r="C52" s="82"/>
    </row>
    <row r="53" spans="1:3" x14ac:dyDescent="0.25">
      <c r="C53" s="56"/>
    </row>
    <row r="55" spans="1:3" x14ac:dyDescent="0.25">
      <c r="C55" s="80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customXml/_rels/item1.xml.rels><?xml version="1.0" encoding="UTF-8" standalone="no"?>
<Relationships xmlns="http://schemas.openxmlformats.org/package/2006/relationships">
<Relationship Id="rId1" Target="itemProps1.xml" Type="http://schemas.openxmlformats.org/officeDocument/2006/relationships/customXmlProps"/>
</Relationships>

</file>

<file path=customXml/_rels/item2.xml.rels><?xml version="1.0" encoding="UTF-8" standalone="no"?>
<Relationships xmlns="http://schemas.openxmlformats.org/package/2006/relationships">
<Relationship Id="rId1" Target="itemProps2.xml" Type="http://schemas.openxmlformats.org/officeDocument/2006/relationships/customXmlProps"/>
</Relationships>

</file>

<file path=customXml/_rels/item3.xml.rels><?xml version="1.0" encoding="UTF-8" standalone="no"?>
<Relationships xmlns="http://schemas.openxmlformats.org/package/2006/relationships">
<Relationship Id="rId1" Target="itemProps3.xml" Type="http://schemas.openxmlformats.org/officeDocument/2006/relationships/customXmlProps"/>
</Relationships>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baseType="lpstr" size="6">
      <vt:lpstr>ER Enero</vt:lpstr>
      <vt:lpstr>ESF Enero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