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vamaya_icetex_gov_co/Documents/BACKUP 2022/BALANCES DE PUBLICACION/"/>
    </mc:Choice>
  </mc:AlternateContent>
  <xr:revisionPtr revIDLastSave="551" documentId="13_ncr:1_{0C9E1186-D5DA-465C-86FC-BAA4A9C5FB27}" xr6:coauthVersionLast="47" xr6:coauthVersionMax="47" xr10:uidLastSave="{6D253376-6240-439A-A453-634023FC1AD9}"/>
  <bookViews>
    <workbookView xWindow="-110" yWindow="-110" windowWidth="19420" windowHeight="10420" tabRatio="651" firstSheet="1" activeTab="8" xr2:uid="{00000000-000D-0000-FFFF-FFFF00000000}"/>
  </bookViews>
  <sheets>
    <sheet name="ER Enero" sheetId="2" r:id="rId1"/>
    <sheet name="ESF Enero" sheetId="3" r:id="rId2"/>
    <sheet name="ER Febrero" sheetId="26" r:id="rId3"/>
    <sheet name="ESF Febrero" sheetId="27" r:id="rId4"/>
    <sheet name="ER Marzo" sheetId="28" r:id="rId5"/>
    <sheet name="ESF Marzo" sheetId="29" r:id="rId6"/>
    <sheet name="ER Abril" sheetId="30" r:id="rId7"/>
    <sheet name="ESF Abril " sheetId="31" r:id="rId8"/>
    <sheet name="ER Acumulado" sheetId="2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0" localSheetId="8">'[1]Otras inversiones'!#REF!</definedName>
    <definedName name="\0" localSheetId="0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Enero'!$A$1:$C$50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30" l="1"/>
  <c r="C41" i="25" l="1"/>
  <c r="C40" i="25"/>
  <c r="C39" i="25"/>
  <c r="C38" i="25"/>
  <c r="C35" i="25"/>
  <c r="C33" i="25"/>
  <c r="C32" i="25"/>
  <c r="C26" i="25"/>
  <c r="C20" i="25"/>
  <c r="C19" i="25"/>
  <c r="C15" i="25"/>
  <c r="C14" i="25"/>
  <c r="C13" i="25"/>
  <c r="C12" i="25"/>
  <c r="C21" i="28"/>
  <c r="C21" i="26"/>
  <c r="C21" i="2"/>
  <c r="I39" i="31"/>
  <c r="H38" i="31"/>
  <c r="G38" i="31"/>
  <c r="I36" i="31"/>
  <c r="D36" i="31"/>
  <c r="I35" i="31"/>
  <c r="I34" i="31"/>
  <c r="D34" i="31"/>
  <c r="I33" i="31"/>
  <c r="I32" i="31"/>
  <c r="D32" i="31"/>
  <c r="I31" i="31"/>
  <c r="D30" i="31"/>
  <c r="H27" i="31"/>
  <c r="H40" i="31" s="1"/>
  <c r="G27" i="31"/>
  <c r="G40" i="31" s="1"/>
  <c r="D27" i="31"/>
  <c r="I25" i="31"/>
  <c r="D25" i="31"/>
  <c r="I23" i="31"/>
  <c r="D23" i="31"/>
  <c r="I21" i="31"/>
  <c r="C21" i="31"/>
  <c r="B21" i="31"/>
  <c r="I19" i="31"/>
  <c r="D19" i="31"/>
  <c r="D18" i="31"/>
  <c r="I17" i="31"/>
  <c r="D17" i="31"/>
  <c r="D16" i="31"/>
  <c r="I15" i="31"/>
  <c r="I14" i="31"/>
  <c r="C14" i="31"/>
  <c r="B14" i="31"/>
  <c r="H12" i="31"/>
  <c r="G12" i="31"/>
  <c r="D12" i="31"/>
  <c r="C21" i="30"/>
  <c r="C42" i="30"/>
  <c r="C16" i="30"/>
  <c r="H27" i="29"/>
  <c r="I39" i="29"/>
  <c r="H38" i="29"/>
  <c r="G38" i="29"/>
  <c r="I36" i="29"/>
  <c r="D36" i="29"/>
  <c r="I35" i="29"/>
  <c r="I34" i="29"/>
  <c r="D34" i="29"/>
  <c r="I33" i="29"/>
  <c r="I32" i="29"/>
  <c r="D32" i="29"/>
  <c r="I31" i="29"/>
  <c r="D30" i="29"/>
  <c r="H40" i="29"/>
  <c r="G27" i="29"/>
  <c r="G40" i="29" s="1"/>
  <c r="D27" i="29"/>
  <c r="I25" i="29"/>
  <c r="D25" i="29"/>
  <c r="I23" i="29"/>
  <c r="D23" i="29"/>
  <c r="I21" i="29"/>
  <c r="C21" i="29"/>
  <c r="B21" i="29"/>
  <c r="I19" i="29"/>
  <c r="D19" i="29"/>
  <c r="D18" i="29"/>
  <c r="I17" i="29"/>
  <c r="D17" i="29"/>
  <c r="D16" i="29"/>
  <c r="I15" i="29"/>
  <c r="I14" i="29"/>
  <c r="C14" i="29"/>
  <c r="B14" i="29"/>
  <c r="H12" i="29"/>
  <c r="G12" i="29"/>
  <c r="D12" i="29"/>
  <c r="C42" i="28"/>
  <c r="C16" i="28"/>
  <c r="C23" i="28" l="1"/>
  <c r="C28" i="28" s="1"/>
  <c r="B40" i="31"/>
  <c r="I38" i="31"/>
  <c r="C40" i="31"/>
  <c r="D14" i="31"/>
  <c r="I40" i="31"/>
  <c r="D21" i="31"/>
  <c r="I27" i="31"/>
  <c r="C23" i="30"/>
  <c r="C28" i="30" s="1"/>
  <c r="C44" i="30" s="1"/>
  <c r="C49" i="30" s="1"/>
  <c r="C44" i="28"/>
  <c r="C49" i="28" s="1"/>
  <c r="B40" i="29"/>
  <c r="D40" i="29" s="1"/>
  <c r="I38" i="29"/>
  <c r="C40" i="29"/>
  <c r="D14" i="29"/>
  <c r="I40" i="29"/>
  <c r="D21" i="29"/>
  <c r="I27" i="29"/>
  <c r="I39" i="27"/>
  <c r="H38" i="27"/>
  <c r="G38" i="27"/>
  <c r="I36" i="27"/>
  <c r="D36" i="27"/>
  <c r="I35" i="27"/>
  <c r="I34" i="27"/>
  <c r="D34" i="27"/>
  <c r="I33" i="27"/>
  <c r="I32" i="27"/>
  <c r="D32" i="27"/>
  <c r="I31" i="27"/>
  <c r="D30" i="27"/>
  <c r="H27" i="27"/>
  <c r="H40" i="27" s="1"/>
  <c r="G27" i="27"/>
  <c r="G40" i="27" s="1"/>
  <c r="D27" i="27"/>
  <c r="I25" i="27"/>
  <c r="D25" i="27"/>
  <c r="I23" i="27"/>
  <c r="D23" i="27"/>
  <c r="I21" i="27"/>
  <c r="C21" i="27"/>
  <c r="B21" i="27"/>
  <c r="I19" i="27"/>
  <c r="D19" i="27"/>
  <c r="D18" i="27"/>
  <c r="I17" i="27"/>
  <c r="D17" i="27"/>
  <c r="D16" i="27"/>
  <c r="I15" i="27"/>
  <c r="I14" i="27"/>
  <c r="C14" i="27"/>
  <c r="B14" i="27"/>
  <c r="H12" i="27"/>
  <c r="G12" i="27"/>
  <c r="D12" i="27"/>
  <c r="C42" i="26"/>
  <c r="C16" i="26"/>
  <c r="C31" i="25"/>
  <c r="D40" i="31" l="1"/>
  <c r="C23" i="26"/>
  <c r="C28" i="26" s="1"/>
  <c r="C44" i="26" s="1"/>
  <c r="C49" i="26" s="1"/>
  <c r="I38" i="27"/>
  <c r="D21" i="27"/>
  <c r="C40" i="27"/>
  <c r="D14" i="27"/>
  <c r="I40" i="27"/>
  <c r="B40" i="27"/>
  <c r="I27" i="27"/>
  <c r="D40" i="27" l="1"/>
  <c r="C16" i="25" l="1"/>
  <c r="H12" i="3" l="1"/>
  <c r="G12" i="3"/>
  <c r="I25" i="3"/>
  <c r="I23" i="3"/>
  <c r="I21" i="3"/>
  <c r="I19" i="3"/>
  <c r="I17" i="3"/>
  <c r="I15" i="3"/>
  <c r="I14" i="3"/>
  <c r="D19" i="3" l="1"/>
  <c r="D18" i="3"/>
  <c r="H38" i="3" l="1"/>
  <c r="H27" i="3"/>
  <c r="C21" i="25" l="1"/>
  <c r="C23" i="25" s="1"/>
  <c r="C28" i="25" s="1"/>
  <c r="C21" i="3"/>
  <c r="C14" i="3"/>
  <c r="C40" i="3" l="1"/>
  <c r="I39" i="3" l="1"/>
  <c r="G38" i="3"/>
  <c r="D36" i="3"/>
  <c r="I36" i="3"/>
  <c r="I35" i="3"/>
  <c r="D34" i="3"/>
  <c r="I34" i="3"/>
  <c r="I33" i="3"/>
  <c r="D32" i="3"/>
  <c r="I32" i="3"/>
  <c r="I31" i="3"/>
  <c r="D30" i="3"/>
  <c r="G27" i="3"/>
  <c r="D27" i="3"/>
  <c r="D25" i="3"/>
  <c r="D23" i="3"/>
  <c r="B21" i="3"/>
  <c r="D21" i="3" s="1"/>
  <c r="D17" i="3"/>
  <c r="D16" i="3"/>
  <c r="B14" i="3"/>
  <c r="D14" i="3" s="1"/>
  <c r="D12" i="3"/>
  <c r="C42" i="2"/>
  <c r="C42" i="25" s="1"/>
  <c r="C44" i="25" s="1"/>
  <c r="C49" i="25" s="1"/>
  <c r="C16" i="2"/>
  <c r="C23" i="2" s="1"/>
  <c r="G40" i="3" l="1"/>
  <c r="C28" i="2"/>
  <c r="C44" i="2" s="1"/>
  <c r="C49" i="2" s="1"/>
  <c r="I27" i="3"/>
  <c r="B40" i="3"/>
  <c r="I38" i="3"/>
  <c r="H40" i="3"/>
  <c r="I40" i="3" l="1"/>
  <c r="D40" i="3"/>
</calcChain>
</file>

<file path=xl/sharedStrings.xml><?xml version="1.0" encoding="utf-8"?>
<sst xmlns="http://schemas.openxmlformats.org/spreadsheetml/2006/main" count="333" uniqueCount="80">
  <si>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</si>
  <si>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</si>
  <si>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</si>
  <si>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</si>
  <si>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</si>
  <si>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</si>
  <si>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</si>
  <si>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</si>
  <si>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</si>
  <si>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</si>
  <si>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</si>
  <si>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</si>
  <si>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</si>
  <si>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</si>
  <si>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</si>
  <si>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</si>
  <si>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</si>
  <si>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</si>
  <si>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</si>
  <si>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</si>
  <si>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Gastos de personal 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</si>
  <si>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</si>
  <si>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</si>
  <si>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</si>
  <si>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</si>
  <si>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</si>
  <si>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</si>
  <si>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</si>
  <si>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</si>
  <si>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</si>
  <si>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</si>
  <si>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</si>
  <si>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</si>
  <si>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</si>
  <si>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</si>
  <si>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OBLIGACIONES FINANCIERAS</t>
  </si>
  <si>
    <t>ACTIVOS FINANCIEROS DE INVERSIÓN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</si>
  <si>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</si>
  <si>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</si>
  <si>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</si>
  <si>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</si>
  <si>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</si>
  <si>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</si>
  <si>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</si>
  <si>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</si>
  <si>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</si>
  <si>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</si>
  <si>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</si>
  <si>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</si>
  <si>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</si>
  <si>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</si>
  <si>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</si>
  <si>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PROPIEDADES DE INVERSION, NETO</t>
  </si>
  <si>
    <t>ACTIVOS INTANGIBLES</t>
  </si>
  <si>
    <t>OTROS ACTIVOS, NETO</t>
  </si>
  <si>
    <t>Total patrimonio</t>
  </si>
  <si>
    <t>Total de activos</t>
  </si>
  <si>
    <t>Total pasivo y patrimonio</t>
  </si>
  <si>
    <t>Títulos de Ahorro Educativo TAE</t>
  </si>
  <si>
    <t>Bonos Sociales</t>
  </si>
  <si>
    <t>CAPITAL FISCAL</t>
  </si>
  <si>
    <t>RESERVAS LEGALES</t>
  </si>
  <si>
    <t>AJUSTES EN LA APLICACIÓN POR PRIMERA VEZ</t>
  </si>
  <si>
    <t>OTRO RESULTADO INTEGRAL</t>
  </si>
  <si>
    <t>RESULTADO EJERCICIOS ANTERIORES</t>
  </si>
  <si>
    <t>DEL 01 AL 31 DE ENERO DE 2022</t>
  </si>
  <si>
    <t>ESTADO DE SITUACIÓN FINANCIERA AL 31 DE ENERO DE  2022 Y 31 DE DICIEMBRE DE 2021</t>
  </si>
  <si>
    <t>Enero 31
de  2022</t>
  </si>
  <si>
    <t>Diciembre 31
de  2021</t>
  </si>
  <si>
    <t>TÍTULOS DE INVERSIÓN EN CIRCULACIÓN</t>
  </si>
  <si>
    <t>DEL 01 AL 28 DE FEBRERO DE 2022</t>
  </si>
  <si>
    <t>ESTADO DE SITUACIÓN FINANCIERA AL 28 DE FEBRERO Y 31 DE ENERO DE 2022</t>
  </si>
  <si>
    <t>Febrero 28
de  2022</t>
  </si>
  <si>
    <t>DEL 01 AL 31 DE MARZO DE 2022</t>
  </si>
  <si>
    <t>ESTADO DE SITUACIÓN FINANCIERA AL 31 DE MARZO Y 28 DE FEBRERO DE 2022</t>
  </si>
  <si>
    <t>Marzo 31
de  2022</t>
  </si>
  <si>
    <t>DEL 01 AL 30 DE ABRIL DE 2022</t>
  </si>
  <si>
    <t>ESTADO DE SITUACIÓN FINANCIERA AL 30 DE ABRIL Y 31 DE MARZO DE 2022</t>
  </si>
  <si>
    <t>Abril 30
de  2022</t>
  </si>
  <si>
    <t>DEL 01 DE ENERO 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</si>
</sst>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;[Red]\-&quot;$&quot;#,##0.00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._.* #,##0_)_%;_._.* \(#,##0\)_%;_._.* \ _)_%"/>
    <numFmt numFmtId="167" formatCode="_._.* #,##0.0_)_%;_._.* \(#,##0.0\)_%;_._.* \ _)_%"/>
    <numFmt numFmtId="168" formatCode="_._.&quot;$&quot;* #,##0_)_%;_._.&quot;$&quot;* \(#,##0\)_%;_._.&quot;$&quot;* \ _)_%"/>
    <numFmt numFmtId="169" formatCode="_._.&quot;$&quot;* #,##0.0_)_%;_._.&quot;$&quot;* \(#,##0.0\)_%;_._.&quot;$&quot;* \ _)_%"/>
    <numFmt numFmtId="170" formatCode="_(* #,##0.0_);_(* \(#,##0.0\);_(* &quot;-&quot;?_);_(@_)"/>
    <numFmt numFmtId="171" formatCode="_-* #,##0.0_-;\-* #,##0.0_-;_-* &quot;-&quot;?_-;_-@_-"/>
    <numFmt numFmtId="172" formatCode="_._.* #,##0_)_%;_._.* \(#,##0\)_%;_._.* 0_)_%;_._.@_)_%"/>
    <numFmt numFmtId="173" formatCode="_._.* #,###\-_)_%;_._.* \(#,###\-\)_%;_._.* \-_)_%;_._.@_)_%"/>
    <numFmt numFmtId="174" formatCode="_._.* #,###\-_)_%;_._.* \(#,###\-\)_%;_._.* \-\ \ \ \ \ \ \ \ _)_%;_._.@_)_%"/>
    <numFmt numFmtId="175" formatCode="_(* #,##0.0_);_(* \(#,##0.0\);_(* &quot;-&quot;??_);_(@_)"/>
    <numFmt numFmtId="176" formatCode="_(&quot;$&quot;\ * #,##0.0_);_(&quot;$&quot;\ * \(#,##0.0\);_(&quot;$&quot;\ * &quot;-&quot;?_);_(@_)"/>
    <numFmt numFmtId="177" formatCode="#,##0.0_);\(#,##0.0\)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 val="singleAccounting"/>
      <sz val="10"/>
      <name val="Times New Roman"/>
      <family val="1"/>
    </font>
    <font>
      <u val="singleAccounting"/>
      <sz val="10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  <font>
      <u/>
      <sz val="9"/>
      <name val="Verdana"/>
      <family val="2"/>
    </font>
    <font>
      <u val="double"/>
      <sz val="9"/>
      <name val="Verdana"/>
      <family val="2"/>
    </font>
    <font>
      <u val="doubleAccounting"/>
      <sz val="10"/>
      <name val="Verdana"/>
      <family val="2"/>
    </font>
    <font>
      <sz val="11"/>
      <name val="Times New Roman"/>
      <family val="1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u val="singleAccounting"/>
      <sz val="11"/>
      <name val="Times New Roman"/>
      <family val="1"/>
    </font>
    <font>
      <u val="singleAccounting"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8"/>
      <name val="Verdana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Fill="0" applyBorder="0" applyAlignment="0" applyProtection="0">
      <protection locked="0"/>
    </xf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2" fontId="15" fillId="0" borderId="0"/>
    <xf numFmtId="173" fontId="18" fillId="0" borderId="0"/>
    <xf numFmtId="165" fontId="20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1" applyFont="1" applyAlignment="1" applyProtection="1">
      <alignment horizontal="center" vertical="center"/>
    </xf>
    <xf numFmtId="17" fontId="2" fillId="0" borderId="0" xfId="1" applyNumberFormat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/>
    </xf>
    <xf numFmtId="0" fontId="10" fillId="2" borderId="0" xfId="1" applyFont="1" applyFill="1" applyAlignment="1" applyProtection="1">
      <alignment horizontal="justify" vertical="center"/>
    </xf>
    <xf numFmtId="8" fontId="11" fillId="2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/>
    </xf>
    <xf numFmtId="4" fontId="11" fillId="3" borderId="0" xfId="1" applyNumberFormat="1" applyFont="1" applyFill="1" applyAlignment="1" applyProtection="1">
      <alignment horizontal="right" vertical="center"/>
    </xf>
    <xf numFmtId="0" fontId="11" fillId="3" borderId="0" xfId="1" applyFont="1" applyFill="1" applyAlignment="1" applyProtection="1">
      <alignment horizontal="right" vertical="center"/>
    </xf>
    <xf numFmtId="4" fontId="12" fillId="3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 wrapText="1"/>
    </xf>
    <xf numFmtId="8" fontId="13" fillId="3" borderId="0" xfId="1" applyNumberFormat="1" applyFont="1" applyFill="1" applyAlignment="1" applyProtection="1">
      <alignment horizontal="right" vertical="center"/>
    </xf>
    <xf numFmtId="167" fontId="10" fillId="3" borderId="0" xfId="1" applyNumberFormat="1" applyFont="1" applyFill="1" applyAlignment="1" applyProtection="1">
      <alignment horizontal="justify" vertical="center" wrapText="1"/>
    </xf>
    <xf numFmtId="0" fontId="2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174" fontId="5" fillId="0" borderId="0" xfId="5" applyNumberFormat="1" applyFont="1" applyAlignment="1">
      <alignment vertical="center"/>
    </xf>
    <xf numFmtId="167" fontId="9" fillId="0" borderId="0" xfId="2" applyNumberFormat="1" applyFont="1" applyAlignment="1">
      <alignment horizontal="right" vertical="center"/>
    </xf>
    <xf numFmtId="0" fontId="2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2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167" fontId="5" fillId="0" borderId="0" xfId="2" applyNumberFormat="1" applyFont="1" applyAlignment="1">
      <alignment vertical="center"/>
    </xf>
    <xf numFmtId="2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vertical="center" wrapText="1"/>
    </xf>
    <xf numFmtId="167" fontId="9" fillId="0" borderId="0" xfId="2" applyNumberFormat="1" applyFont="1" applyAlignment="1">
      <alignment vertical="center"/>
    </xf>
    <xf numFmtId="167" fontId="5" fillId="0" borderId="0" xfId="1" applyNumberFormat="1" applyFont="1" applyAlignment="1" applyProtection="1">
      <alignment horizontal="left" vertical="center"/>
    </xf>
    <xf numFmtId="169" fontId="5" fillId="0" borderId="0" xfId="3" applyNumberFormat="1" applyFont="1" applyAlignment="1" applyProtection="1">
      <alignment vertical="center"/>
      <protection locked="0"/>
    </xf>
    <xf numFmtId="170" fontId="5" fillId="0" borderId="0" xfId="1" applyNumberFormat="1" applyFont="1" applyAlignment="1" applyProtection="1">
      <alignment horizontal="left" vertical="center"/>
    </xf>
    <xf numFmtId="171" fontId="5" fillId="0" borderId="0" xfId="1" applyNumberFormat="1" applyFont="1" applyAlignment="1" applyProtection="1">
      <alignment vertical="center"/>
    </xf>
    <xf numFmtId="168" fontId="5" fillId="0" borderId="0" xfId="3" applyFont="1" applyAlignment="1">
      <alignment vertical="center"/>
    </xf>
    <xf numFmtId="168" fontId="5" fillId="0" borderId="0" xfId="1" applyNumberFormat="1" applyFont="1" applyAlignment="1" applyProtection="1">
      <alignment vertical="center"/>
    </xf>
    <xf numFmtId="171" fontId="5" fillId="0" borderId="0" xfId="1" applyNumberFormat="1" applyFont="1" applyAlignment="1" applyProtection="1">
      <alignment horizontal="left" vertical="center"/>
    </xf>
    <xf numFmtId="4" fontId="5" fillId="0" borderId="0" xfId="1" applyNumberFormat="1" applyFont="1" applyAlignment="1" applyProtection="1">
      <alignment horizontal="left" vertical="center"/>
    </xf>
    <xf numFmtId="169" fontId="5" fillId="0" borderId="0" xfId="1" applyNumberFormat="1" applyFont="1" applyAlignment="1" applyProtection="1">
      <alignment horizontal="left" vertical="center"/>
    </xf>
    <xf numFmtId="169" fontId="14" fillId="0" borderId="0" xfId="3" applyNumberFormat="1" applyFont="1" applyAlignment="1" applyProtection="1">
      <alignment vertical="center"/>
      <protection locked="0"/>
    </xf>
    <xf numFmtId="172" fontId="5" fillId="0" borderId="0" xfId="4" applyFont="1" applyAlignment="1">
      <alignment vertical="center"/>
    </xf>
    <xf numFmtId="0" fontId="2" fillId="0" borderId="0" xfId="1" applyFont="1" applyAlignment="1" applyProtection="1">
      <alignment horizontal="left" vertical="center"/>
    </xf>
    <xf numFmtId="166" fontId="5" fillId="0" borderId="0" xfId="2" applyFont="1" applyAlignment="1">
      <alignment horizontal="right" vertical="center"/>
    </xf>
    <xf numFmtId="167" fontId="5" fillId="0" borderId="0" xfId="2" applyNumberFormat="1" applyFont="1" applyAlignment="1">
      <alignment horizontal="right" vertical="center"/>
    </xf>
    <xf numFmtId="167" fontId="5" fillId="0" borderId="0" xfId="3" applyNumberFormat="1" applyFont="1" applyAlignment="1">
      <alignment vertical="center"/>
    </xf>
    <xf numFmtId="166" fontId="16" fillId="0" borderId="0" xfId="1" applyNumberFormat="1" applyFont="1" applyAlignment="1" applyProtection="1">
      <alignment vertical="center"/>
    </xf>
    <xf numFmtId="167" fontId="16" fillId="0" borderId="0" xfId="2" applyNumberFormat="1" applyFont="1" applyAlignment="1">
      <alignment vertical="center"/>
    </xf>
    <xf numFmtId="0" fontId="5" fillId="0" borderId="0" xfId="1" applyFont="1" applyAlignment="1" applyProtection="1">
      <alignment horizontal="left" vertical="center" wrapText="1"/>
    </xf>
    <xf numFmtId="167" fontId="5" fillId="0" borderId="0" xfId="1" applyNumberFormat="1" applyFont="1" applyAlignment="1" applyProtection="1">
      <alignment vertical="center"/>
    </xf>
    <xf numFmtId="167" fontId="17" fillId="0" borderId="0" xfId="2" applyNumberFormat="1" applyFont="1" applyAlignment="1">
      <alignment vertical="center"/>
    </xf>
    <xf numFmtId="164" fontId="5" fillId="0" borderId="0" xfId="1" applyNumberFormat="1" applyFont="1" applyAlignment="1" applyProtection="1">
      <alignment vertical="center"/>
    </xf>
    <xf numFmtId="166" fontId="5" fillId="0" borderId="0" xfId="2" applyFont="1" applyAlignment="1">
      <alignment vertical="center"/>
    </xf>
    <xf numFmtId="167" fontId="19" fillId="0" borderId="0" xfId="2" applyNumberFormat="1" applyFont="1" applyAlignment="1">
      <alignment vertical="center"/>
    </xf>
    <xf numFmtId="175" fontId="5" fillId="0" borderId="0" xfId="6" applyNumberFormat="1" applyFont="1" applyAlignment="1">
      <alignment vertical="center"/>
    </xf>
    <xf numFmtId="0" fontId="2" fillId="0" borderId="0" xfId="1" quotePrefix="1" applyFont="1" applyAlignment="1" applyProtection="1">
      <alignment vertical="center"/>
    </xf>
    <xf numFmtId="0" fontId="21" fillId="0" borderId="1" xfId="1" applyFont="1" applyBorder="1" applyAlignment="1" applyProtection="1">
      <alignment vertical="center"/>
    </xf>
    <xf numFmtId="177" fontId="5" fillId="0" borderId="0" xfId="3" applyNumberFormat="1" applyFont="1" applyAlignment="1" applyProtection="1">
      <alignment vertical="center"/>
      <protection locked="0"/>
    </xf>
    <xf numFmtId="177" fontId="5" fillId="0" borderId="0" xfId="2" applyNumberFormat="1" applyFont="1" applyAlignment="1">
      <alignment vertical="center"/>
    </xf>
    <xf numFmtId="177" fontId="9" fillId="0" borderId="0" xfId="2" applyNumberFormat="1" applyFont="1" applyAlignment="1">
      <alignment vertical="center"/>
    </xf>
    <xf numFmtId="177" fontId="5" fillId="0" borderId="0" xfId="2" applyNumberFormat="1" applyFont="1" applyAlignment="1">
      <alignment horizontal="right" vertical="center"/>
    </xf>
    <xf numFmtId="177" fontId="5" fillId="0" borderId="0" xfId="5" applyNumberFormat="1" applyFont="1" applyAlignment="1">
      <alignment vertical="center"/>
    </xf>
    <xf numFmtId="0" fontId="5" fillId="0" borderId="0" xfId="1" applyFont="1" applyAlignment="1" applyProtection="1">
      <alignment horizontal="left" vertical="center" indent="1"/>
    </xf>
    <xf numFmtId="176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vertical="center"/>
    </xf>
    <xf numFmtId="17" fontId="2" fillId="0" borderId="0" xfId="1" applyNumberFormat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vertical="center"/>
    </xf>
    <xf numFmtId="167" fontId="5" fillId="0" borderId="0" xfId="2" applyNumberFormat="1" applyFont="1" applyFill="1" applyAlignment="1">
      <alignment vertical="center"/>
    </xf>
    <xf numFmtId="167" fontId="9" fillId="0" borderId="0" xfId="2" applyNumberFormat="1" applyFont="1" applyFill="1" applyAlignment="1">
      <alignment vertical="center"/>
    </xf>
    <xf numFmtId="169" fontId="5" fillId="0" borderId="0" xfId="3" applyNumberFormat="1" applyFont="1" applyFill="1" applyAlignment="1" applyProtection="1">
      <alignment vertical="center"/>
      <protection locked="0"/>
    </xf>
    <xf numFmtId="169" fontId="14" fillId="0" borderId="0" xfId="3" applyNumberFormat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 wrapText="1"/>
    </xf>
    <xf numFmtId="176" fontId="5" fillId="0" borderId="0" xfId="1" applyNumberFormat="1" applyFont="1" applyFill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175" fontId="9" fillId="0" borderId="0" xfId="6" applyNumberFormat="1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169" fontId="5" fillId="0" borderId="0" xfId="1" applyNumberFormat="1" applyFont="1" applyAlignment="1" applyProtection="1">
      <alignment vertical="center"/>
    </xf>
    <xf numFmtId="43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</cellXfs>
  <cellStyles count="7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E14A18E-970A-4F77-BF52-0ACB951E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85684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909C3CC-2435-4721-8AE4-D407D093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2635EC5-0C4D-46C1-AA97-983AB7A2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85684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9C64C3C-EDFC-4FAF-AD58-A16E4DAF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E95291B-5912-4302-9D74-2A757100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193242A-9EDA-4798-9F15-DD0F6FB9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21\Solicitud%20de%20informaci&#243;n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nando\fgc\respaldo\respaldo\FGC\CONTABILIDAD$EMP.EXT\(5)Enersis%20Investment\1999\(5)CMRES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6E\MAR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52412571\Configuraci&#243;n%20local\Archivos%20temporales%20de%20Internet\OLK12\Rentas%202002\Emgesa\MODELO%20RENTA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A_JAIL\INFORME\PPRO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DICE%20DE%20PERDIDAS\tam%20de%20ventas\Series%20de%20balan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268\entrada\Usuarios\Alexander\INDICE%20DE%20PERDIDAS\balance%20Rovira\Balance%20El&#233;ctr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UZ%20DARY/ESTADOS%20FINANCIEROS/DIRECTORIOS/A&#209;O%202014/06_JUNIO/06_Emgesa%20cierre%20JUNI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79684562\Configuraci&#243;n%20local\Archivos%20temporales%20de%20Internet\OLK2A\Renta\Codensa%202007\Provision%20a%20diciembre\FINAL\Copia%20de%20Provision%20cierre-%207%20enero-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creacion/IFRS/BALANCES%20MENSUALES/BANCO%20-%20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control%20perdoidas\informe_junio\PPROV91-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ROV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DENSA%20S.A.%20ESP\CIERRE%20CONTABLE\A&#241;o%202009\Noviembre\CODENSA%20S.A.%20ESP\CIERRE%20CONTABLE\A&#241;o%202009\Octubre\EDUARD\PRESENT.%20RETEF\PRESENT.%20RETEF\archivos\excel\PLANTA-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80417414\Configuraci&#243;n%20local\Archivos%20temporales%20de%20Internet\OLK7\RentabilidadMenoresEMGestd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Users/CO1020754194/Documents/BACKUP%20PAOLA%20LOZANO%20SEPTIEMBRE%2009/PAOLA/DIRECTORIO/2014/5.%20MAYO/05_Emgesa%20cierre%20MAYO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52032737\Configuraci&#243;n%20local\Archivos%20temporales%20de%20Internet\OLK21\codens%20ene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perfinanciera.gov.co/Cifras/informacion/diarios/tcrm/tcrm-2010-09-3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ebrero_99%20de%20pi&#241;ot.obd%202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karla\INFORMES\PPROV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17010\Configuraci&#243;n%20local\Archivos%20temporales%20de%20Internet\OLK9D6\Plantilla%20Reporte%20Emgesa%20octubre%20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CIO\A&#209;O%202005\DIRECTORIO\ABRIL%202005\EMGESA%20ABRIL%20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PAOLA/DIRECTORIO/2014/MAYO/05_Emgesa%20cierre%20MAYO%202014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75\c\karla\INFORMES\PPROV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43220109\Mis%20documentos\Auditor&#237;a\2007\Deuda\6%20Deuda%20Jun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ogfsr01\publico\Archivos%20Procter.%20Juan%20Alberto%20JH\A&#209;O%202001\Declaraci&#243;n%20de%20Renta%20C&#237;a.295\Archivos%20Revisados%20Renta%20C&#237;a%20295%20A&#241;o%202001\An&#225;lisisCxCyCxPVinculadosCia295A&#241;o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43220109\Configuraci&#243;n%20local\Archivos%20temporales%20de%20Internet\OLK2\winnt\perfiles\co43220109\Mis%20documentos\Auditor&#237;a\2004\andr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view="pageBreakPreview" topLeftCell="A16" zoomScaleNormal="90" zoomScaleSheetLayoutView="100" workbookViewId="0">
      <selection activeCell="A28" sqref="A28"/>
    </sheetView>
  </sheetViews>
  <sheetFormatPr baseColWidth="10" defaultColWidth="8" defaultRowHeight="13.5" x14ac:dyDescent="0.35"/>
  <cols>
    <col min="1" max="1" width="87" style="20" customWidth="1"/>
    <col min="2" max="2" width="6.7265625" style="14" customWidth="1"/>
    <col min="3" max="3" width="28.1796875" style="20" customWidth="1"/>
    <col min="4" max="4" width="13" style="20" bestFit="1" customWidth="1"/>
    <col min="5" max="5" width="21.54296875" style="20" bestFit="1" customWidth="1"/>
    <col min="6" max="6" width="12.1796875" style="20" bestFit="1" customWidth="1"/>
    <col min="7" max="7" width="15.81640625" style="20" customWidth="1"/>
    <col min="8" max="16384" width="8" style="20"/>
  </cols>
  <sheetData>
    <row r="1" spans="1:9" s="19" customFormat="1" ht="17" x14ac:dyDescent="0.35">
      <c r="A1" s="17" t="s">
        <v>0</v>
      </c>
      <c r="B1" s="18"/>
      <c r="C1" s="18"/>
    </row>
    <row r="2" spans="1:9" s="19" customFormat="1" ht="17" x14ac:dyDescent="0.35">
      <c r="A2" s="17" t="s">
        <v>1</v>
      </c>
      <c r="B2" s="18"/>
      <c r="C2" s="18"/>
    </row>
    <row r="3" spans="1:9" x14ac:dyDescent="0.35">
      <c r="A3" s="17"/>
      <c r="B3" s="17"/>
      <c r="C3" s="17"/>
    </row>
    <row r="4" spans="1:9" s="22" customFormat="1" x14ac:dyDescent="0.35">
      <c r="A4" s="17" t="s">
        <v>2</v>
      </c>
      <c r="B4" s="21"/>
      <c r="C4" s="21"/>
    </row>
    <row r="5" spans="1:9" s="22" customFormat="1" x14ac:dyDescent="0.35">
      <c r="A5" s="17" t="s">
        <v>65</v>
      </c>
      <c r="B5" s="21"/>
      <c r="C5" s="21"/>
    </row>
    <row r="6" spans="1:9" s="21" customFormat="1" x14ac:dyDescent="0.35">
      <c r="A6" s="23" t="s">
        <v>3</v>
      </c>
      <c r="B6" s="24"/>
      <c r="C6" s="24"/>
    </row>
    <row r="7" spans="1:9" s="17" customFormat="1" x14ac:dyDescent="0.35">
      <c r="B7" s="1"/>
    </row>
    <row r="8" spans="1:9" s="17" customFormat="1" x14ac:dyDescent="0.35">
      <c r="B8" s="1"/>
    </row>
    <row r="9" spans="1:9" x14ac:dyDescent="0.35">
      <c r="B9" s="1"/>
      <c r="C9" s="2">
        <v>44562</v>
      </c>
    </row>
    <row r="11" spans="1:9" x14ac:dyDescent="0.35">
      <c r="A11" s="20" t="s">
        <v>4</v>
      </c>
      <c r="B11" s="62"/>
    </row>
    <row r="12" spans="1:9" x14ac:dyDescent="0.35">
      <c r="A12" s="3" t="s">
        <v>5</v>
      </c>
      <c r="B12" s="62"/>
      <c r="C12" s="25">
        <v>63949.9</v>
      </c>
    </row>
    <row r="13" spans="1:9" x14ac:dyDescent="0.35">
      <c r="A13" s="3" t="s">
        <v>6</v>
      </c>
      <c r="B13" s="62"/>
      <c r="C13" s="25">
        <v>0</v>
      </c>
      <c r="G13" s="26"/>
      <c r="I13" s="27"/>
    </row>
    <row r="14" spans="1:9" x14ac:dyDescent="0.35">
      <c r="A14" s="3" t="s">
        <v>7</v>
      </c>
      <c r="B14" s="62"/>
      <c r="C14" s="25">
        <v>1569.6</v>
      </c>
    </row>
    <row r="15" spans="1:9" ht="13.5" customHeight="1" x14ac:dyDescent="0.35">
      <c r="A15" s="3" t="s">
        <v>8</v>
      </c>
      <c r="B15" s="62"/>
      <c r="C15" s="28">
        <v>710.2</v>
      </c>
      <c r="G15" s="26"/>
    </row>
    <row r="16" spans="1:9" ht="13.5" customHeight="1" x14ac:dyDescent="0.35">
      <c r="A16" s="29"/>
      <c r="B16" s="62"/>
      <c r="C16" s="30">
        <f>SUM(C12:C15)</f>
        <v>66229.7</v>
      </c>
      <c r="G16" s="26"/>
    </row>
    <row r="17" spans="1:7" x14ac:dyDescent="0.35">
      <c r="A17" s="31"/>
      <c r="B17" s="62"/>
      <c r="C17" s="25"/>
    </row>
    <row r="18" spans="1:7" x14ac:dyDescent="0.35">
      <c r="A18" s="3" t="s">
        <v>9</v>
      </c>
      <c r="B18" s="62"/>
      <c r="G18" s="26"/>
    </row>
    <row r="19" spans="1:7" x14ac:dyDescent="0.35">
      <c r="A19" s="3" t="s">
        <v>10</v>
      </c>
      <c r="B19" s="62"/>
      <c r="C19" s="25">
        <v>7273.8</v>
      </c>
    </row>
    <row r="20" spans="1:7" ht="15" x14ac:dyDescent="0.35">
      <c r="A20" s="3" t="s">
        <v>11</v>
      </c>
      <c r="B20" s="62"/>
      <c r="C20" s="28">
        <v>6268.1</v>
      </c>
      <c r="G20" s="26"/>
    </row>
    <row r="21" spans="1:7" x14ac:dyDescent="0.35">
      <c r="A21" s="3"/>
      <c r="B21" s="81"/>
      <c r="C21" s="30">
        <f>SUM(C19:C20)</f>
        <v>13541.900000000001</v>
      </c>
      <c r="G21" s="26"/>
    </row>
    <row r="22" spans="1:7" x14ac:dyDescent="0.35">
      <c r="A22" s="3"/>
      <c r="B22" s="62"/>
      <c r="C22" s="25"/>
    </row>
    <row r="23" spans="1:7" x14ac:dyDescent="0.35">
      <c r="A23" s="3" t="s">
        <v>12</v>
      </c>
      <c r="B23" s="62"/>
      <c r="C23" s="25">
        <f>SUM(C16-C21)</f>
        <v>52687.799999999996</v>
      </c>
      <c r="D23" s="32"/>
    </row>
    <row r="24" spans="1:7" x14ac:dyDescent="0.35">
      <c r="A24" s="3"/>
      <c r="B24" s="62"/>
      <c r="C24" s="25"/>
      <c r="G24" s="84"/>
    </row>
    <row r="25" spans="1:7" x14ac:dyDescent="0.35">
      <c r="A25" s="3" t="s">
        <v>13</v>
      </c>
      <c r="B25" s="62"/>
      <c r="C25" s="25"/>
      <c r="G25" s="84"/>
    </row>
    <row r="26" spans="1:7" ht="15" x14ac:dyDescent="0.35">
      <c r="A26" s="3" t="s">
        <v>14</v>
      </c>
      <c r="B26" s="62"/>
      <c r="C26" s="28">
        <v>-14151.3</v>
      </c>
      <c r="E26" s="33"/>
    </row>
    <row r="27" spans="1:7" x14ac:dyDescent="0.35">
      <c r="A27" s="3"/>
      <c r="B27" s="62"/>
      <c r="C27" s="25"/>
      <c r="E27" s="33"/>
    </row>
    <row r="28" spans="1:7" x14ac:dyDescent="0.35">
      <c r="A28" s="3" t="s">
        <v>15</v>
      </c>
      <c r="B28" s="62"/>
      <c r="C28" s="25">
        <f>+C23-C26</f>
        <v>66839.099999999991</v>
      </c>
      <c r="E28" s="34"/>
    </row>
    <row r="29" spans="1:7" x14ac:dyDescent="0.35">
      <c r="A29" s="3"/>
      <c r="B29" s="62"/>
      <c r="C29" s="25"/>
    </row>
    <row r="31" spans="1:7" x14ac:dyDescent="0.35">
      <c r="A31" s="3"/>
      <c r="B31" s="62"/>
      <c r="C31" s="25"/>
      <c r="E31" s="4"/>
      <c r="F31" s="5"/>
      <c r="G31" s="5"/>
    </row>
    <row r="32" spans="1:7" x14ac:dyDescent="0.35">
      <c r="A32" s="3" t="s">
        <v>16</v>
      </c>
      <c r="B32" s="62"/>
      <c r="C32" s="25">
        <v>14850.5</v>
      </c>
      <c r="E32" s="6"/>
      <c r="F32" s="7"/>
      <c r="G32" s="7"/>
    </row>
    <row r="33" spans="1:7" x14ac:dyDescent="0.35">
      <c r="A33" s="3" t="s">
        <v>17</v>
      </c>
      <c r="B33" s="62"/>
      <c r="C33" s="25">
        <v>2</v>
      </c>
      <c r="E33" s="6"/>
      <c r="F33" s="7"/>
      <c r="G33" s="7"/>
    </row>
    <row r="34" spans="1:7" x14ac:dyDescent="0.35">
      <c r="A34" s="3"/>
      <c r="B34" s="62"/>
      <c r="C34" s="25"/>
      <c r="E34" s="6"/>
      <c r="F34" s="7"/>
      <c r="G34" s="7"/>
    </row>
    <row r="35" spans="1:7" x14ac:dyDescent="0.35">
      <c r="A35" s="3" t="s">
        <v>18</v>
      </c>
      <c r="B35" s="62"/>
      <c r="C35" s="25">
        <v>11267.5</v>
      </c>
      <c r="E35" s="6"/>
      <c r="F35" s="8"/>
      <c r="G35" s="8"/>
    </row>
    <row r="36" spans="1:7" x14ac:dyDescent="0.35">
      <c r="A36" s="3"/>
      <c r="B36" s="62"/>
      <c r="C36" s="25"/>
      <c r="E36" s="6"/>
      <c r="F36" s="7"/>
      <c r="G36" s="7"/>
    </row>
    <row r="37" spans="1:7" x14ac:dyDescent="0.35">
      <c r="A37" s="3" t="s">
        <v>19</v>
      </c>
      <c r="B37" s="62"/>
      <c r="E37" s="6"/>
      <c r="F37" s="8"/>
      <c r="G37" s="8"/>
    </row>
    <row r="38" spans="1:7" x14ac:dyDescent="0.35">
      <c r="A38" s="3" t="s">
        <v>20</v>
      </c>
      <c r="B38" s="62"/>
      <c r="C38" s="25">
        <v>1590.1</v>
      </c>
      <c r="E38" s="6"/>
      <c r="F38" s="8"/>
      <c r="G38" s="8"/>
    </row>
    <row r="39" spans="1:7" x14ac:dyDescent="0.35">
      <c r="A39" s="3" t="s">
        <v>21</v>
      </c>
      <c r="B39" s="62"/>
      <c r="C39" s="25">
        <v>489.8</v>
      </c>
      <c r="E39" s="6"/>
      <c r="F39" s="7"/>
      <c r="G39" s="8"/>
    </row>
    <row r="40" spans="1:7" x14ac:dyDescent="0.35">
      <c r="A40" s="3" t="s">
        <v>22</v>
      </c>
      <c r="B40" s="62"/>
      <c r="C40" s="25">
        <v>7384.2</v>
      </c>
      <c r="E40" s="6"/>
      <c r="F40" s="7"/>
      <c r="G40" s="7"/>
    </row>
    <row r="41" spans="1:7" ht="15" x14ac:dyDescent="0.35">
      <c r="A41" s="3" t="s">
        <v>23</v>
      </c>
      <c r="B41" s="62"/>
      <c r="C41" s="28">
        <v>1927.4</v>
      </c>
      <c r="D41" s="47"/>
      <c r="E41" s="6"/>
      <c r="F41" s="9"/>
      <c r="G41" s="9"/>
    </row>
    <row r="42" spans="1:7" x14ac:dyDescent="0.35">
      <c r="A42" s="3"/>
      <c r="B42" s="62"/>
      <c r="C42" s="25">
        <f>SUM(C38:C41)</f>
        <v>11391.5</v>
      </c>
      <c r="E42" s="6"/>
      <c r="F42" s="8"/>
      <c r="G42" s="8"/>
    </row>
    <row r="43" spans="1:7" x14ac:dyDescent="0.35">
      <c r="A43" s="3"/>
      <c r="B43" s="62"/>
      <c r="C43" s="25"/>
      <c r="E43" s="10"/>
      <c r="F43" s="11"/>
      <c r="G43" s="11"/>
    </row>
    <row r="44" spans="1:7" x14ac:dyDescent="0.35">
      <c r="A44" s="3" t="s">
        <v>24</v>
      </c>
      <c r="B44" s="62"/>
      <c r="C44" s="25">
        <f>+C28+C32+C33+C35-C42</f>
        <v>81567.599999999991</v>
      </c>
      <c r="E44" s="12"/>
      <c r="F44" s="8"/>
      <c r="G44" s="8"/>
    </row>
    <row r="45" spans="1:7" s="3" customFormat="1" x14ac:dyDescent="0.35">
      <c r="B45" s="62"/>
      <c r="C45" s="25"/>
      <c r="E45" s="35"/>
      <c r="F45" s="36"/>
    </row>
    <row r="46" spans="1:7" s="3" customFormat="1" x14ac:dyDescent="0.35">
      <c r="A46" s="3" t="s">
        <v>25</v>
      </c>
      <c r="B46" s="62"/>
      <c r="C46" s="25"/>
    </row>
    <row r="47" spans="1:7" s="3" customFormat="1" ht="15" x14ac:dyDescent="0.35">
      <c r="A47" s="3" t="s">
        <v>26</v>
      </c>
      <c r="B47" s="62"/>
      <c r="C47" s="28">
        <v>0</v>
      </c>
      <c r="E47" s="35"/>
    </row>
    <row r="48" spans="1:7" s="3" customFormat="1" x14ac:dyDescent="0.35">
      <c r="A48" s="37"/>
      <c r="B48" s="62"/>
      <c r="C48" s="25"/>
    </row>
    <row r="49" spans="1:3" s="3" customFormat="1" ht="15" x14ac:dyDescent="0.35">
      <c r="A49" s="3" t="s">
        <v>27</v>
      </c>
      <c r="B49" s="1"/>
      <c r="C49" s="38">
        <f>+C44+C47</f>
        <v>81567.599999999991</v>
      </c>
    </row>
    <row r="50" spans="1:3" s="3" customFormat="1" x14ac:dyDescent="0.35">
      <c r="B50" s="62"/>
      <c r="C50" s="25"/>
    </row>
    <row r="53" spans="1:3" x14ac:dyDescent="0.35">
      <c r="C53" s="61"/>
    </row>
    <row r="60" spans="1:3" x14ac:dyDescent="0.35">
      <c r="B60" s="62"/>
      <c r="C60" s="39"/>
    </row>
    <row r="61" spans="1:3" x14ac:dyDescent="0.35">
      <c r="B61" s="62"/>
      <c r="C61" s="39"/>
    </row>
    <row r="62" spans="1:3" x14ac:dyDescent="0.35">
      <c r="B62" s="62"/>
      <c r="C62" s="39"/>
    </row>
    <row r="63" spans="1:3" x14ac:dyDescent="0.35">
      <c r="B63" s="62"/>
      <c r="C63" s="39"/>
    </row>
    <row r="64" spans="1:3" x14ac:dyDescent="0.35">
      <c r="B64" s="62"/>
      <c r="C64" s="39"/>
    </row>
    <row r="65" spans="1:3" x14ac:dyDescent="0.35">
      <c r="B65" s="62"/>
      <c r="C65" s="39"/>
    </row>
    <row r="66" spans="1:3" s="3" customFormat="1" x14ac:dyDescent="0.35">
      <c r="A66" s="20"/>
      <c r="B66" s="62"/>
      <c r="C66" s="39"/>
    </row>
    <row r="67" spans="1:3" x14ac:dyDescent="0.35">
      <c r="B67" s="62"/>
      <c r="C67" s="39"/>
    </row>
    <row r="68" spans="1:3" x14ac:dyDescent="0.35">
      <c r="B68" s="62"/>
      <c r="C68" s="39"/>
    </row>
    <row r="69" spans="1:3" x14ac:dyDescent="0.35">
      <c r="B69" s="62"/>
      <c r="C69" s="39"/>
    </row>
    <row r="70" spans="1:3" x14ac:dyDescent="0.35">
      <c r="B70" s="62"/>
      <c r="C70" s="39"/>
    </row>
    <row r="71" spans="1:3" x14ac:dyDescent="0.35">
      <c r="B71" s="62"/>
      <c r="C71" s="39"/>
    </row>
    <row r="72" spans="1:3" x14ac:dyDescent="0.35">
      <c r="B72" s="62"/>
      <c r="C72" s="39"/>
    </row>
    <row r="73" spans="1:3" x14ac:dyDescent="0.35">
      <c r="B73" s="62"/>
      <c r="C73" s="39"/>
    </row>
    <row r="74" spans="1:3" x14ac:dyDescent="0.35">
      <c r="B74" s="62"/>
      <c r="C74" s="39"/>
    </row>
    <row r="75" spans="1:3" x14ac:dyDescent="0.35">
      <c r="B75" s="62"/>
      <c r="C75" s="39"/>
    </row>
    <row r="76" spans="1:3" x14ac:dyDescent="0.35">
      <c r="B76" s="62"/>
      <c r="C76" s="39"/>
    </row>
    <row r="77" spans="1:3" x14ac:dyDescent="0.35">
      <c r="B77" s="62"/>
      <c r="C77" s="39"/>
    </row>
    <row r="78" spans="1:3" x14ac:dyDescent="0.35">
      <c r="B78" s="62"/>
      <c r="C78" s="39"/>
    </row>
    <row r="79" spans="1:3" x14ac:dyDescent="0.35">
      <c r="B79" s="62"/>
      <c r="C79" s="39"/>
    </row>
    <row r="80" spans="1:3" x14ac:dyDescent="0.35">
      <c r="B80" s="62"/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opLeftCell="B24" zoomScale="85" zoomScaleNormal="85" zoomScaleSheetLayoutView="100" workbookViewId="0">
      <selection activeCell="B24" sqref="A1:XFD104857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5.7265625" style="20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66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85" t="s">
        <v>30</v>
      </c>
      <c r="C9" s="85"/>
      <c r="D9" s="85"/>
      <c r="G9" s="85" t="s">
        <v>30</v>
      </c>
      <c r="H9" s="85"/>
      <c r="I9" s="85"/>
    </row>
    <row r="10" spans="1:9" s="17" customFormat="1" ht="27" x14ac:dyDescent="0.35">
      <c r="A10" s="40" t="s">
        <v>31</v>
      </c>
      <c r="B10" s="13" t="s">
        <v>67</v>
      </c>
      <c r="C10" s="13" t="s">
        <v>68</v>
      </c>
      <c r="D10" s="13" t="s">
        <v>32</v>
      </c>
      <c r="F10" s="40" t="s">
        <v>33</v>
      </c>
      <c r="G10" s="13" t="s">
        <v>67</v>
      </c>
      <c r="H10" s="13" t="s">
        <v>68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654856.80000000005</v>
      </c>
      <c r="C12" s="30">
        <v>396546</v>
      </c>
      <c r="D12" s="30">
        <f>+B12-C12</f>
        <v>258310.80000000005</v>
      </c>
      <c r="F12" s="46" t="s">
        <v>69</v>
      </c>
      <c r="G12" s="42">
        <f>+G14+G15</f>
        <v>824791.5</v>
      </c>
      <c r="H12" s="42">
        <f>+H14+H15</f>
        <v>818947.9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511144.9</v>
      </c>
      <c r="C14" s="43">
        <f>SUM(C16:C19)</f>
        <v>507458.4</v>
      </c>
      <c r="D14" s="43">
        <f>+B14-C14</f>
        <v>3686.5</v>
      </c>
      <c r="F14" s="46" t="s">
        <v>58</v>
      </c>
      <c r="G14" s="30">
        <v>1345.5</v>
      </c>
      <c r="H14" s="25">
        <v>1345.5</v>
      </c>
      <c r="I14" s="55">
        <f>+G14-H14</f>
        <v>0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823446</v>
      </c>
      <c r="H15" s="25">
        <v>817602.4</v>
      </c>
      <c r="I15" s="55">
        <f>+G15-H15</f>
        <v>5843.5999999999767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511144.9</v>
      </c>
      <c r="C17" s="25">
        <v>507458.4</v>
      </c>
      <c r="D17" s="25">
        <f t="shared" si="0"/>
        <v>3686.5</v>
      </c>
      <c r="E17" s="39"/>
      <c r="F17" s="76" t="s">
        <v>35</v>
      </c>
      <c r="G17" s="25">
        <v>1023731.5</v>
      </c>
      <c r="H17" s="25">
        <v>1016457.7</v>
      </c>
      <c r="I17" s="25">
        <f>+G17-H17</f>
        <v>7273.8000000000466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25210.2</v>
      </c>
      <c r="H19" s="25">
        <v>36341.800000000003</v>
      </c>
      <c r="I19" s="25">
        <f>+G19-H19</f>
        <v>-11131.600000000002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6267414.0999999996</v>
      </c>
      <c r="C21" s="25">
        <f>SUM(C23:C25)</f>
        <v>6325217.0999999996</v>
      </c>
      <c r="D21" s="25">
        <f>+B21-C21</f>
        <v>-57803</v>
      </c>
      <c r="F21" s="77" t="s">
        <v>41</v>
      </c>
      <c r="G21" s="42">
        <v>2693.3</v>
      </c>
      <c r="H21" s="42">
        <v>2446.3000000000002</v>
      </c>
      <c r="I21" s="25">
        <f>+G21-H21</f>
        <v>247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7416953.2000000002</v>
      </c>
      <c r="C23" s="25">
        <v>7488956.2999999998</v>
      </c>
      <c r="D23" s="25">
        <f>+B23-C23</f>
        <v>-72003.099999999627</v>
      </c>
      <c r="F23" s="3" t="s">
        <v>47</v>
      </c>
      <c r="G23" s="25">
        <v>1271.0999999999999</v>
      </c>
      <c r="H23" s="25">
        <v>1281.4000000000001</v>
      </c>
      <c r="I23" s="25">
        <f>+G23-H23</f>
        <v>-10.300000000000182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-1149539.1000000001</v>
      </c>
      <c r="C25" s="25">
        <v>-1163739.2</v>
      </c>
      <c r="D25" s="25">
        <f>+B25-C25</f>
        <v>14200.09999999986</v>
      </c>
      <c r="F25" s="3" t="s">
        <v>45</v>
      </c>
      <c r="G25" s="16">
        <v>1046311.1</v>
      </c>
      <c r="H25" s="16">
        <v>912760.4</v>
      </c>
      <c r="I25" s="57">
        <f>+G25-H25</f>
        <v>133550.69999999995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88145.5</v>
      </c>
      <c r="C27" s="48">
        <v>74451.100000000006</v>
      </c>
      <c r="D27" s="25">
        <f>+B27-C27</f>
        <v>13694.399999999994</v>
      </c>
      <c r="E27" s="39"/>
      <c r="F27" s="3" t="s">
        <v>49</v>
      </c>
      <c r="G27" s="16">
        <f>SUM(G14:G26)</f>
        <v>2924008.7</v>
      </c>
      <c r="H27" s="16">
        <f>SUM(H14:H26)</f>
        <v>2788235.5</v>
      </c>
      <c r="I27" s="16">
        <f>+G27-H27</f>
        <v>135773.20000000019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34547</v>
      </c>
      <c r="C30" s="48">
        <v>34647.4</v>
      </c>
      <c r="D30" s="25">
        <f>+B30-C30</f>
        <v>-100.40000000000146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1286278.5</v>
      </c>
      <c r="H32" s="42">
        <v>1286278.5</v>
      </c>
      <c r="I32" s="58">
        <f t="shared" si="1"/>
        <v>0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4630.3</v>
      </c>
      <c r="C34" s="48">
        <v>5019.6000000000004</v>
      </c>
      <c r="D34" s="25">
        <f>+B34-C34</f>
        <v>-389.30000000000018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1144318.6000000001</v>
      </c>
      <c r="H35" s="42">
        <v>586690.4</v>
      </c>
      <c r="I35" s="58">
        <f t="shared" si="1"/>
        <v>557628.20000000007</v>
      </c>
    </row>
    <row r="36" spans="1:9" ht="15" x14ac:dyDescent="0.35">
      <c r="A36" s="3" t="s">
        <v>54</v>
      </c>
      <c r="B36" s="51">
        <v>785.4</v>
      </c>
      <c r="C36" s="51">
        <v>843.5</v>
      </c>
      <c r="D36" s="51">
        <f>+B36-C36</f>
        <v>-58.100000000000023</v>
      </c>
      <c r="E36" s="39"/>
      <c r="F36" s="3" t="s">
        <v>24</v>
      </c>
      <c r="G36" s="16">
        <v>81567.600000000006</v>
      </c>
      <c r="H36" s="16">
        <v>557628.1</v>
      </c>
      <c r="I36" s="57">
        <f t="shared" si="1"/>
        <v>-476060.5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4637515.3</v>
      </c>
      <c r="H38" s="16">
        <f>SUM(H31:H37)</f>
        <v>4555947.5999999996</v>
      </c>
      <c r="I38" s="16">
        <f>+G38-H38</f>
        <v>81567.700000000186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7561524</v>
      </c>
      <c r="C40" s="38">
        <f>+C36+C34+C32+C30+C27+C21+C14+C12</f>
        <v>7344183.0999999996</v>
      </c>
      <c r="D40" s="38">
        <f>+B40-C40</f>
        <v>217340.90000000037</v>
      </c>
      <c r="E40" s="39"/>
      <c r="F40" s="3" t="s">
        <v>57</v>
      </c>
      <c r="G40" s="38">
        <f>+G27+G38</f>
        <v>7561524</v>
      </c>
      <c r="H40" s="38">
        <f>+H27+H38</f>
        <v>7344183.0999999996</v>
      </c>
      <c r="I40" s="38">
        <f>+G40-H40</f>
        <v>217340.90000000037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A843-93F9-4229-B94C-C92A3F0B7E01}">
  <dimension ref="A1:F144"/>
  <sheetViews>
    <sheetView topLeftCell="A7" workbookViewId="0">
      <selection activeCell="C16" sqref="C16"/>
    </sheetView>
  </sheetViews>
  <sheetFormatPr baseColWidth="10" defaultColWidth="8" defaultRowHeight="13.5" x14ac:dyDescent="0.35"/>
  <cols>
    <col min="1" max="1" width="87" style="20" customWidth="1"/>
    <col min="2" max="2" width="6.7265625" style="79" customWidth="1"/>
    <col min="3" max="3" width="28.1796875" style="20" customWidth="1"/>
    <col min="4" max="4" width="13" style="20" bestFit="1" customWidth="1"/>
    <col min="5" max="16384" width="8" style="20"/>
  </cols>
  <sheetData>
    <row r="1" spans="1:6" s="19" customFormat="1" ht="17" x14ac:dyDescent="0.35">
      <c r="A1" s="17" t="s">
        <v>0</v>
      </c>
      <c r="B1" s="18"/>
      <c r="C1" s="18"/>
    </row>
    <row r="2" spans="1:6" s="19" customFormat="1" ht="17" x14ac:dyDescent="0.35">
      <c r="A2" s="17" t="s">
        <v>1</v>
      </c>
      <c r="B2" s="18"/>
      <c r="C2" s="18"/>
    </row>
    <row r="3" spans="1:6" x14ac:dyDescent="0.35">
      <c r="A3" s="17"/>
      <c r="B3" s="17"/>
      <c r="C3" s="17"/>
    </row>
    <row r="4" spans="1:6" s="22" customFormat="1" x14ac:dyDescent="0.35">
      <c r="A4" s="17" t="s">
        <v>2</v>
      </c>
      <c r="B4" s="21"/>
      <c r="C4" s="21"/>
    </row>
    <row r="5" spans="1:6" s="22" customFormat="1" x14ac:dyDescent="0.35">
      <c r="A5" s="17" t="s">
        <v>70</v>
      </c>
      <c r="B5" s="21"/>
      <c r="C5" s="21"/>
    </row>
    <row r="6" spans="1:6" s="21" customFormat="1" x14ac:dyDescent="0.35">
      <c r="A6" s="23" t="s">
        <v>3</v>
      </c>
      <c r="B6" s="24"/>
      <c r="C6" s="24"/>
    </row>
    <row r="7" spans="1:6" s="17" customFormat="1" x14ac:dyDescent="0.35">
      <c r="B7" s="1"/>
    </row>
    <row r="8" spans="1:6" s="17" customFormat="1" x14ac:dyDescent="0.35">
      <c r="B8" s="1"/>
    </row>
    <row r="9" spans="1:6" x14ac:dyDescent="0.35">
      <c r="B9" s="1"/>
      <c r="C9" s="2">
        <v>44593</v>
      </c>
    </row>
    <row r="11" spans="1:6" x14ac:dyDescent="0.35">
      <c r="A11" s="20" t="s">
        <v>4</v>
      </c>
    </row>
    <row r="12" spans="1:6" x14ac:dyDescent="0.35">
      <c r="A12" s="3" t="s">
        <v>5</v>
      </c>
      <c r="C12" s="25">
        <v>57311.9</v>
      </c>
    </row>
    <row r="13" spans="1:6" x14ac:dyDescent="0.35">
      <c r="A13" s="3" t="s">
        <v>6</v>
      </c>
      <c r="C13" s="25">
        <v>0</v>
      </c>
      <c r="F13" s="27"/>
    </row>
    <row r="14" spans="1:6" x14ac:dyDescent="0.35">
      <c r="A14" s="3" t="s">
        <v>7</v>
      </c>
      <c r="C14" s="25">
        <v>1560.3</v>
      </c>
    </row>
    <row r="15" spans="1:6" ht="13.5" customHeight="1" x14ac:dyDescent="0.35">
      <c r="A15" s="3" t="s">
        <v>8</v>
      </c>
      <c r="C15" s="28">
        <v>903.7</v>
      </c>
    </row>
    <row r="16" spans="1:6" ht="13.5" customHeight="1" x14ac:dyDescent="0.35">
      <c r="A16" s="29"/>
      <c r="C16" s="30">
        <f>SUM(C12:C15)</f>
        <v>59775.9</v>
      </c>
    </row>
    <row r="17" spans="1:4" x14ac:dyDescent="0.35">
      <c r="A17" s="31"/>
      <c r="C17" s="25"/>
    </row>
    <row r="18" spans="1:4" x14ac:dyDescent="0.35">
      <c r="A18" s="3" t="s">
        <v>9</v>
      </c>
    </row>
    <row r="19" spans="1:4" x14ac:dyDescent="0.35">
      <c r="A19" s="3" t="s">
        <v>10</v>
      </c>
      <c r="C19" s="25">
        <v>6580.6</v>
      </c>
    </row>
    <row r="20" spans="1:4" ht="15" x14ac:dyDescent="0.35">
      <c r="A20" s="3" t="s">
        <v>11</v>
      </c>
      <c r="C20" s="28">
        <v>7526.2000000000007</v>
      </c>
    </row>
    <row r="21" spans="1:4" x14ac:dyDescent="0.35">
      <c r="A21" s="3"/>
      <c r="B21" s="81"/>
      <c r="C21" s="30">
        <f>SUM(C19:C20)</f>
        <v>14106.800000000001</v>
      </c>
    </row>
    <row r="22" spans="1:4" x14ac:dyDescent="0.35">
      <c r="A22" s="3"/>
      <c r="C22" s="25"/>
    </row>
    <row r="23" spans="1:4" x14ac:dyDescent="0.35">
      <c r="A23" s="3" t="s">
        <v>12</v>
      </c>
      <c r="C23" s="25">
        <f>SUM(C16-C21)</f>
        <v>45669.1</v>
      </c>
      <c r="D23" s="32"/>
    </row>
    <row r="24" spans="1:4" x14ac:dyDescent="0.35">
      <c r="A24" s="3"/>
      <c r="C24" s="25"/>
    </row>
    <row r="25" spans="1:4" x14ac:dyDescent="0.35">
      <c r="A25" s="3" t="s">
        <v>13</v>
      </c>
      <c r="C25" s="25"/>
    </row>
    <row r="26" spans="1:4" ht="15" x14ac:dyDescent="0.35">
      <c r="A26" s="3" t="s">
        <v>14</v>
      </c>
      <c r="C26" s="28">
        <v>51807.199999999997</v>
      </c>
    </row>
    <row r="27" spans="1:4" x14ac:dyDescent="0.35">
      <c r="A27" s="3"/>
      <c r="C27" s="25"/>
    </row>
    <row r="28" spans="1:4" x14ac:dyDescent="0.35">
      <c r="A28" s="3" t="s">
        <v>15</v>
      </c>
      <c r="C28" s="25">
        <f>+C23-C26</f>
        <v>-6138.0999999999985</v>
      </c>
    </row>
    <row r="29" spans="1:4" x14ac:dyDescent="0.35">
      <c r="A29" s="3"/>
      <c r="C29" s="25"/>
    </row>
    <row r="31" spans="1:4" x14ac:dyDescent="0.35">
      <c r="A31" s="3"/>
      <c r="C31" s="25"/>
    </row>
    <row r="32" spans="1:4" x14ac:dyDescent="0.35">
      <c r="A32" s="3" t="s">
        <v>16</v>
      </c>
      <c r="C32" s="25">
        <v>11145.4</v>
      </c>
    </row>
    <row r="33" spans="1:4" x14ac:dyDescent="0.35">
      <c r="A33" s="3" t="s">
        <v>17</v>
      </c>
      <c r="C33" s="25">
        <v>-64.900000000000006</v>
      </c>
    </row>
    <row r="34" spans="1:4" x14ac:dyDescent="0.35">
      <c r="A34" s="3"/>
      <c r="C34" s="25"/>
    </row>
    <row r="35" spans="1:4" x14ac:dyDescent="0.35">
      <c r="A35" s="3" t="s">
        <v>18</v>
      </c>
      <c r="C35" s="25">
        <v>9621.4</v>
      </c>
    </row>
    <row r="36" spans="1:4" x14ac:dyDescent="0.35">
      <c r="A36" s="3"/>
      <c r="C36" s="25"/>
    </row>
    <row r="37" spans="1:4" x14ac:dyDescent="0.35">
      <c r="A37" s="3" t="s">
        <v>19</v>
      </c>
    </row>
    <row r="38" spans="1:4" x14ac:dyDescent="0.35">
      <c r="A38" s="3" t="s">
        <v>20</v>
      </c>
      <c r="C38" s="25">
        <v>1666.6</v>
      </c>
    </row>
    <row r="39" spans="1:4" x14ac:dyDescent="0.35">
      <c r="A39" s="3" t="s">
        <v>21</v>
      </c>
      <c r="C39" s="25">
        <v>570.79999999999995</v>
      </c>
    </row>
    <row r="40" spans="1:4" x14ac:dyDescent="0.35">
      <c r="A40" s="3" t="s">
        <v>22</v>
      </c>
      <c r="C40" s="25">
        <v>10109.9</v>
      </c>
    </row>
    <row r="41" spans="1:4" ht="15" x14ac:dyDescent="0.35">
      <c r="A41" s="3" t="s">
        <v>23</v>
      </c>
      <c r="C41" s="28">
        <v>2413.6999999999998</v>
      </c>
      <c r="D41" s="47"/>
    </row>
    <row r="42" spans="1:4" x14ac:dyDescent="0.35">
      <c r="A42" s="3"/>
      <c r="C42" s="25">
        <f>SUM(C38:C41)</f>
        <v>14761</v>
      </c>
    </row>
    <row r="43" spans="1:4" x14ac:dyDescent="0.35">
      <c r="A43" s="3"/>
      <c r="C43" s="25"/>
    </row>
    <row r="44" spans="1:4" x14ac:dyDescent="0.35">
      <c r="A44" s="3" t="s">
        <v>24</v>
      </c>
      <c r="C44" s="25">
        <f>+C28+C32+C33+C35-C42</f>
        <v>-197.19999999999891</v>
      </c>
    </row>
    <row r="45" spans="1:4" s="3" customFormat="1" x14ac:dyDescent="0.35">
      <c r="B45" s="79"/>
      <c r="C45" s="25"/>
    </row>
    <row r="46" spans="1:4" s="3" customFormat="1" x14ac:dyDescent="0.35">
      <c r="A46" s="3" t="s">
        <v>25</v>
      </c>
      <c r="B46" s="79"/>
      <c r="C46" s="25"/>
    </row>
    <row r="47" spans="1:4" s="3" customFormat="1" ht="15" x14ac:dyDescent="0.35">
      <c r="A47" s="3" t="s">
        <v>26</v>
      </c>
      <c r="B47" s="79"/>
      <c r="C47" s="28">
        <v>0</v>
      </c>
    </row>
    <row r="48" spans="1:4" s="3" customFormat="1" x14ac:dyDescent="0.35">
      <c r="A48" s="37"/>
      <c r="B48" s="79"/>
      <c r="C48" s="25"/>
    </row>
    <row r="49" spans="1:3" s="3" customFormat="1" ht="15" x14ac:dyDescent="0.35">
      <c r="A49" s="3" t="s">
        <v>27</v>
      </c>
      <c r="B49" s="1"/>
      <c r="C49" s="38">
        <f>+C44+C47</f>
        <v>-197.19999999999891</v>
      </c>
    </row>
    <row r="50" spans="1:3" s="3" customFormat="1" x14ac:dyDescent="0.35">
      <c r="B50" s="79"/>
      <c r="C50" s="25"/>
    </row>
    <row r="53" spans="1:3" x14ac:dyDescent="0.35">
      <c r="C53" s="61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79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2240-19BC-4B00-B515-A9BE333F5FEF}">
  <dimension ref="A1:I43"/>
  <sheetViews>
    <sheetView topLeftCell="C25" workbookViewId="0">
      <selection activeCell="C25" sqref="A1:XFD104857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5.7265625" style="20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71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85" t="s">
        <v>30</v>
      </c>
      <c r="C9" s="85"/>
      <c r="D9" s="85"/>
      <c r="G9" s="85" t="s">
        <v>30</v>
      </c>
      <c r="H9" s="85"/>
      <c r="I9" s="85"/>
    </row>
    <row r="10" spans="1:9" s="17" customFormat="1" ht="27" x14ac:dyDescent="0.35">
      <c r="A10" s="40" t="s">
        <v>31</v>
      </c>
      <c r="B10" s="13" t="s">
        <v>72</v>
      </c>
      <c r="C10" s="13" t="s">
        <v>67</v>
      </c>
      <c r="D10" s="13" t="s">
        <v>32</v>
      </c>
      <c r="F10" s="40" t="s">
        <v>33</v>
      </c>
      <c r="G10" s="13" t="s">
        <v>72</v>
      </c>
      <c r="H10" s="13" t="s">
        <v>67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355905.4</v>
      </c>
      <c r="C12" s="30">
        <v>654856.80000000005</v>
      </c>
      <c r="D12" s="30">
        <f>+B12-C12</f>
        <v>-298951.40000000002</v>
      </c>
      <c r="F12" s="46" t="s">
        <v>69</v>
      </c>
      <c r="G12" s="42">
        <f>+G14+G15</f>
        <v>830452.8</v>
      </c>
      <c r="H12" s="42">
        <f>+H14+H15</f>
        <v>824791.5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514037.9</v>
      </c>
      <c r="C14" s="43">
        <f>SUM(C16:C19)</f>
        <v>511144.9</v>
      </c>
      <c r="D14" s="43">
        <f>+B14-C14</f>
        <v>2893</v>
      </c>
      <c r="F14" s="46" t="s">
        <v>58</v>
      </c>
      <c r="G14" s="30">
        <v>1345.5</v>
      </c>
      <c r="H14" s="30">
        <v>1345.5</v>
      </c>
      <c r="I14" s="55">
        <f>+G14-H14</f>
        <v>0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829107.3</v>
      </c>
      <c r="H15" s="25">
        <v>823446</v>
      </c>
      <c r="I15" s="55">
        <f>+G15-H15</f>
        <v>5661.3000000000466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514037.9</v>
      </c>
      <c r="C17" s="25">
        <v>511144.9</v>
      </c>
      <c r="D17" s="25">
        <f t="shared" si="0"/>
        <v>2893</v>
      </c>
      <c r="E17" s="39"/>
      <c r="F17" s="76" t="s">
        <v>35</v>
      </c>
      <c r="G17" s="25">
        <v>1030312.1</v>
      </c>
      <c r="H17" s="25">
        <v>1023731.5</v>
      </c>
      <c r="I17" s="25">
        <f>+G17-H17</f>
        <v>6580.5999999999767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31664.7</v>
      </c>
      <c r="H19" s="25">
        <v>25210.2</v>
      </c>
      <c r="I19" s="25">
        <f>+G19-H19</f>
        <v>6454.5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6653730</v>
      </c>
      <c r="C21" s="25">
        <f>SUM(C23:C25)</f>
        <v>6267414.0999999996</v>
      </c>
      <c r="D21" s="25">
        <f>+B21-C21</f>
        <v>386315.90000000037</v>
      </c>
      <c r="F21" s="77" t="s">
        <v>41</v>
      </c>
      <c r="G21" s="42">
        <v>2956.7</v>
      </c>
      <c r="H21" s="42">
        <v>2693.3</v>
      </c>
      <c r="I21" s="25">
        <f>+G21-H21</f>
        <v>263.39999999999964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7853677.7000000002</v>
      </c>
      <c r="C23" s="25">
        <v>7416953.2000000002</v>
      </c>
      <c r="D23" s="25">
        <f>+B23-C23</f>
        <v>436724.5</v>
      </c>
      <c r="F23" s="3" t="s">
        <v>47</v>
      </c>
      <c r="G23" s="25">
        <v>1275.4000000000001</v>
      </c>
      <c r="H23" s="25">
        <v>1271.0999999999999</v>
      </c>
      <c r="I23" s="25">
        <f>+G23-H23</f>
        <v>4.3000000000001819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-1199947.7</v>
      </c>
      <c r="C25" s="25">
        <v>-1149539.1000000001</v>
      </c>
      <c r="D25" s="25">
        <f>+B25-C25</f>
        <v>-50408.59999999986</v>
      </c>
      <c r="F25" s="3" t="s">
        <v>45</v>
      </c>
      <c r="G25" s="16">
        <v>1171720.8999999999</v>
      </c>
      <c r="H25" s="16">
        <v>1046311.1</v>
      </c>
      <c r="I25" s="57">
        <f>+G25-H25</f>
        <v>125409.79999999993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141781.20000000001</v>
      </c>
      <c r="C27" s="48">
        <v>88145.5</v>
      </c>
      <c r="D27" s="25">
        <f>+B27-C27</f>
        <v>53635.700000000012</v>
      </c>
      <c r="E27" s="39"/>
      <c r="F27" s="3" t="s">
        <v>49</v>
      </c>
      <c r="G27" s="16">
        <f>SUM(G14:G26)</f>
        <v>3068382.5999999996</v>
      </c>
      <c r="H27" s="16">
        <f>SUM(H14:H26)</f>
        <v>2924008.7</v>
      </c>
      <c r="I27" s="16">
        <f>+G27-H27</f>
        <v>144373.89999999944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34449.1</v>
      </c>
      <c r="C30" s="48">
        <v>34547</v>
      </c>
      <c r="D30" s="25">
        <f>+B30-C30</f>
        <v>-97.900000000001455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1286278.5</v>
      </c>
      <c r="I32" s="58">
        <f t="shared" si="1"/>
        <v>557628.10000000009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5017.5</v>
      </c>
      <c r="C34" s="48">
        <v>4630.3</v>
      </c>
      <c r="D34" s="25">
        <f>+B34-C34</f>
        <v>387.19999999999982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1144318.6000000001</v>
      </c>
      <c r="I35" s="58">
        <f t="shared" si="1"/>
        <v>-557628.10000000009</v>
      </c>
    </row>
    <row r="36" spans="1:9" ht="15" x14ac:dyDescent="0.35">
      <c r="A36" s="3" t="s">
        <v>54</v>
      </c>
      <c r="B36" s="51">
        <v>779.5</v>
      </c>
      <c r="C36" s="51">
        <v>785.4</v>
      </c>
      <c r="D36" s="51">
        <f>+B36-C36</f>
        <v>-5.8999999999999773</v>
      </c>
      <c r="E36" s="39"/>
      <c r="F36" s="3" t="s">
        <v>24</v>
      </c>
      <c r="G36" s="16">
        <v>81370.3</v>
      </c>
      <c r="H36" s="16">
        <v>81567.600000000006</v>
      </c>
      <c r="I36" s="57">
        <f t="shared" si="1"/>
        <v>-197.30000000000291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4637318</v>
      </c>
      <c r="H38" s="16">
        <f>SUM(H31:H37)</f>
        <v>4637515.3</v>
      </c>
      <c r="I38" s="16">
        <f>+G38-H38</f>
        <v>-197.29999999981374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7705700.6000000006</v>
      </c>
      <c r="C40" s="38">
        <f>+C36+C34+C32+C30+C27+C21+C14+C12</f>
        <v>7561524</v>
      </c>
      <c r="D40" s="38">
        <f>+B40-C40</f>
        <v>144176.60000000056</v>
      </c>
      <c r="E40" s="39"/>
      <c r="F40" s="3" t="s">
        <v>57</v>
      </c>
      <c r="G40" s="38">
        <f>+G27+G38</f>
        <v>7705700.5999999996</v>
      </c>
      <c r="H40" s="38">
        <f>+H27+H38</f>
        <v>7561524</v>
      </c>
      <c r="I40" s="38">
        <f>+G40-H40</f>
        <v>144176.59999999963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3129-359F-4D3E-94DE-83609F67FC43}">
  <dimension ref="A1:E144"/>
  <sheetViews>
    <sheetView topLeftCell="A31" workbookViewId="0">
      <selection activeCell="C16" sqref="C16"/>
    </sheetView>
  </sheetViews>
  <sheetFormatPr baseColWidth="10" defaultColWidth="8" defaultRowHeight="13.5" x14ac:dyDescent="0.35"/>
  <cols>
    <col min="1" max="1" width="87" style="20" customWidth="1"/>
    <col min="2" max="2" width="6.7265625" style="80" customWidth="1"/>
    <col min="3" max="3" width="28.1796875" style="20" customWidth="1"/>
    <col min="4" max="4" width="13" style="20" bestFit="1" customWidth="1"/>
    <col min="5" max="16384" width="8" style="20"/>
  </cols>
  <sheetData>
    <row r="1" spans="1:5" s="19" customFormat="1" ht="17" x14ac:dyDescent="0.35">
      <c r="A1" s="17" t="s">
        <v>0</v>
      </c>
      <c r="B1" s="18"/>
      <c r="C1" s="18"/>
    </row>
    <row r="2" spans="1:5" s="19" customFormat="1" ht="17" x14ac:dyDescent="0.35">
      <c r="A2" s="17" t="s">
        <v>1</v>
      </c>
      <c r="B2" s="18"/>
      <c r="C2" s="18"/>
    </row>
    <row r="3" spans="1:5" x14ac:dyDescent="0.35">
      <c r="A3" s="17"/>
      <c r="B3" s="17"/>
      <c r="C3" s="17"/>
    </row>
    <row r="4" spans="1:5" s="22" customFormat="1" x14ac:dyDescent="0.35">
      <c r="A4" s="17" t="s">
        <v>2</v>
      </c>
      <c r="B4" s="21"/>
      <c r="C4" s="21"/>
    </row>
    <row r="5" spans="1:5" s="22" customFormat="1" x14ac:dyDescent="0.35">
      <c r="A5" s="17" t="s">
        <v>73</v>
      </c>
      <c r="B5" s="21"/>
      <c r="C5" s="21"/>
    </row>
    <row r="6" spans="1:5" s="21" customFormat="1" x14ac:dyDescent="0.35">
      <c r="A6" s="23" t="s">
        <v>3</v>
      </c>
      <c r="B6" s="24"/>
      <c r="C6" s="24"/>
    </row>
    <row r="7" spans="1:5" s="17" customFormat="1" x14ac:dyDescent="0.35">
      <c r="B7" s="1"/>
    </row>
    <row r="8" spans="1:5" s="17" customFormat="1" x14ac:dyDescent="0.35">
      <c r="B8" s="1"/>
    </row>
    <row r="9" spans="1:5" x14ac:dyDescent="0.35">
      <c r="B9" s="1"/>
      <c r="C9" s="2">
        <v>44621</v>
      </c>
    </row>
    <row r="11" spans="1:5" x14ac:dyDescent="0.35">
      <c r="A11" s="20" t="s">
        <v>4</v>
      </c>
    </row>
    <row r="12" spans="1:5" x14ac:dyDescent="0.35">
      <c r="A12" s="3" t="s">
        <v>5</v>
      </c>
      <c r="C12" s="25">
        <v>72620.3</v>
      </c>
    </row>
    <row r="13" spans="1:5" x14ac:dyDescent="0.35">
      <c r="A13" s="3" t="s">
        <v>6</v>
      </c>
      <c r="C13" s="25">
        <v>0</v>
      </c>
      <c r="E13" s="27"/>
    </row>
    <row r="14" spans="1:5" x14ac:dyDescent="0.35">
      <c r="A14" s="3" t="s">
        <v>7</v>
      </c>
      <c r="C14" s="25">
        <v>1864.3</v>
      </c>
    </row>
    <row r="15" spans="1:5" ht="13.5" customHeight="1" x14ac:dyDescent="0.35">
      <c r="A15" s="3" t="s">
        <v>8</v>
      </c>
      <c r="C15" s="28">
        <v>508.1</v>
      </c>
    </row>
    <row r="16" spans="1:5" ht="13.5" customHeight="1" x14ac:dyDescent="0.35">
      <c r="A16" s="29"/>
      <c r="C16" s="30">
        <f>SUM(C12:C15)</f>
        <v>74992.700000000012</v>
      </c>
    </row>
    <row r="17" spans="1:4" x14ac:dyDescent="0.35">
      <c r="A17" s="31"/>
      <c r="C17" s="25"/>
    </row>
    <row r="18" spans="1:4" x14ac:dyDescent="0.35">
      <c r="A18" s="3" t="s">
        <v>9</v>
      </c>
    </row>
    <row r="19" spans="1:4" x14ac:dyDescent="0.35">
      <c r="A19" s="3" t="s">
        <v>10</v>
      </c>
      <c r="C19" s="25">
        <v>7303.8</v>
      </c>
    </row>
    <row r="20" spans="1:4" ht="15" x14ac:dyDescent="0.35">
      <c r="A20" s="3" t="s">
        <v>11</v>
      </c>
      <c r="C20" s="28">
        <v>10540.2</v>
      </c>
    </row>
    <row r="21" spans="1:4" x14ac:dyDescent="0.35">
      <c r="A21" s="3"/>
      <c r="B21" s="81"/>
      <c r="C21" s="30">
        <f>SUM(C19:C20)</f>
        <v>17844</v>
      </c>
    </row>
    <row r="22" spans="1:4" x14ac:dyDescent="0.35">
      <c r="A22" s="3"/>
      <c r="C22" s="25"/>
    </row>
    <row r="23" spans="1:4" x14ac:dyDescent="0.35">
      <c r="A23" s="3" t="s">
        <v>12</v>
      </c>
      <c r="C23" s="25">
        <f>SUM(C16-C21)</f>
        <v>57148.700000000012</v>
      </c>
      <c r="D23" s="32"/>
    </row>
    <row r="24" spans="1:4" x14ac:dyDescent="0.35">
      <c r="A24" s="3"/>
      <c r="C24" s="25"/>
    </row>
    <row r="25" spans="1:4" x14ac:dyDescent="0.35">
      <c r="A25" s="3" t="s">
        <v>13</v>
      </c>
      <c r="C25" s="25"/>
    </row>
    <row r="26" spans="1:4" ht="15" x14ac:dyDescent="0.35">
      <c r="A26" s="3" t="s">
        <v>14</v>
      </c>
      <c r="C26" s="28">
        <v>6433.6</v>
      </c>
    </row>
    <row r="27" spans="1:4" x14ac:dyDescent="0.35">
      <c r="A27" s="3"/>
      <c r="C27" s="25"/>
    </row>
    <row r="28" spans="1:4" x14ac:dyDescent="0.35">
      <c r="A28" s="3" t="s">
        <v>15</v>
      </c>
      <c r="C28" s="25">
        <f>+C23-C26</f>
        <v>50715.100000000013</v>
      </c>
    </row>
    <row r="29" spans="1:4" x14ac:dyDescent="0.35">
      <c r="A29" s="3"/>
      <c r="C29" s="25"/>
    </row>
    <row r="31" spans="1:4" x14ac:dyDescent="0.35">
      <c r="A31" s="3"/>
      <c r="C31" s="25"/>
    </row>
    <row r="32" spans="1:4" x14ac:dyDescent="0.35">
      <c r="A32" s="3" t="s">
        <v>16</v>
      </c>
      <c r="C32" s="25">
        <v>8680.2999999999993</v>
      </c>
    </row>
    <row r="33" spans="1:4" x14ac:dyDescent="0.35">
      <c r="A33" s="3" t="s">
        <v>17</v>
      </c>
      <c r="C33" s="25">
        <v>-158.6</v>
      </c>
    </row>
    <row r="34" spans="1:4" x14ac:dyDescent="0.35">
      <c r="A34" s="3"/>
      <c r="C34" s="25"/>
    </row>
    <row r="35" spans="1:4" x14ac:dyDescent="0.35">
      <c r="A35" s="3" t="s">
        <v>18</v>
      </c>
      <c r="C35" s="25">
        <v>5230.8</v>
      </c>
    </row>
    <row r="36" spans="1:4" x14ac:dyDescent="0.35">
      <c r="A36" s="3"/>
      <c r="C36" s="25"/>
    </row>
    <row r="37" spans="1:4" x14ac:dyDescent="0.35">
      <c r="A37" s="3" t="s">
        <v>19</v>
      </c>
    </row>
    <row r="38" spans="1:4" x14ac:dyDescent="0.35">
      <c r="A38" s="3" t="s">
        <v>20</v>
      </c>
      <c r="C38" s="25">
        <v>1722</v>
      </c>
    </row>
    <row r="39" spans="1:4" x14ac:dyDescent="0.35">
      <c r="A39" s="3" t="s">
        <v>21</v>
      </c>
      <c r="C39" s="25">
        <v>579.29999999999995</v>
      </c>
    </row>
    <row r="40" spans="1:4" x14ac:dyDescent="0.35">
      <c r="A40" s="3" t="s">
        <v>22</v>
      </c>
      <c r="C40" s="25">
        <v>11403.7</v>
      </c>
    </row>
    <row r="41" spans="1:4" ht="15" x14ac:dyDescent="0.35">
      <c r="A41" s="3" t="s">
        <v>23</v>
      </c>
      <c r="C41" s="28">
        <v>2546.4</v>
      </c>
      <c r="D41" s="83"/>
    </row>
    <row r="42" spans="1:4" x14ac:dyDescent="0.35">
      <c r="A42" s="3"/>
      <c r="C42" s="25">
        <f>SUM(C38:C41)</f>
        <v>16251.4</v>
      </c>
    </row>
    <row r="43" spans="1:4" x14ac:dyDescent="0.35">
      <c r="A43" s="3"/>
      <c r="C43" s="25"/>
    </row>
    <row r="44" spans="1:4" x14ac:dyDescent="0.35">
      <c r="A44" s="3" t="s">
        <v>24</v>
      </c>
      <c r="C44" s="25">
        <f>+C28+C32+C33+C35-C42</f>
        <v>48216.200000000012</v>
      </c>
    </row>
    <row r="45" spans="1:4" s="3" customFormat="1" x14ac:dyDescent="0.35">
      <c r="B45" s="80"/>
      <c r="C45" s="25"/>
    </row>
    <row r="46" spans="1:4" s="3" customFormat="1" x14ac:dyDescent="0.35">
      <c r="A46" s="3" t="s">
        <v>25</v>
      </c>
      <c r="B46" s="80"/>
      <c r="C46" s="25"/>
    </row>
    <row r="47" spans="1:4" s="3" customFormat="1" ht="15" x14ac:dyDescent="0.35">
      <c r="A47" s="3" t="s">
        <v>26</v>
      </c>
      <c r="B47" s="80"/>
      <c r="C47" s="28">
        <v>0</v>
      </c>
    </row>
    <row r="48" spans="1:4" s="3" customFormat="1" x14ac:dyDescent="0.35">
      <c r="A48" s="37"/>
      <c r="B48" s="80"/>
      <c r="C48" s="25"/>
    </row>
    <row r="49" spans="1:3" s="3" customFormat="1" ht="15" x14ac:dyDescent="0.35">
      <c r="A49" s="3" t="s">
        <v>27</v>
      </c>
      <c r="B49" s="1"/>
      <c r="C49" s="38">
        <f>+C44+C47</f>
        <v>48216.200000000012</v>
      </c>
    </row>
    <row r="50" spans="1:3" s="3" customFormat="1" x14ac:dyDescent="0.35">
      <c r="B50" s="80"/>
      <c r="C50" s="25"/>
    </row>
    <row r="53" spans="1:3" x14ac:dyDescent="0.35">
      <c r="C53" s="61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80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CFE7-1D0B-47E8-9A7C-3364B2CF6F66}">
  <dimension ref="A1:I43"/>
  <sheetViews>
    <sheetView topLeftCell="D22" workbookViewId="0">
      <selection activeCell="D22" sqref="A1:XFD1048576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5.7265625" style="20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74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85" t="s">
        <v>30</v>
      </c>
      <c r="C9" s="85"/>
      <c r="D9" s="85"/>
      <c r="G9" s="85" t="s">
        <v>30</v>
      </c>
      <c r="H9" s="85"/>
      <c r="I9" s="85"/>
    </row>
    <row r="10" spans="1:9" s="17" customFormat="1" ht="27" x14ac:dyDescent="0.35">
      <c r="A10" s="40" t="s">
        <v>31</v>
      </c>
      <c r="B10" s="13" t="s">
        <v>75</v>
      </c>
      <c r="C10" s="13" t="s">
        <v>72</v>
      </c>
      <c r="D10" s="13" t="s">
        <v>32</v>
      </c>
      <c r="F10" s="40" t="s">
        <v>33</v>
      </c>
      <c r="G10" s="13" t="s">
        <v>75</v>
      </c>
      <c r="H10" s="13" t="s">
        <v>72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367403.1</v>
      </c>
      <c r="C12" s="30">
        <v>355905.4</v>
      </c>
      <c r="D12" s="30">
        <f>+B12-C12</f>
        <v>11497.699999999953</v>
      </c>
      <c r="F12" s="46" t="s">
        <v>69</v>
      </c>
      <c r="G12" s="42">
        <f>+G14+G15</f>
        <v>833248.7</v>
      </c>
      <c r="H12" s="42">
        <f>+H14+H15</f>
        <v>830452.8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497484.9</v>
      </c>
      <c r="C14" s="43">
        <f>SUM(C16:C19)</f>
        <v>514037.9</v>
      </c>
      <c r="D14" s="43">
        <f>+B14-C14</f>
        <v>-16553</v>
      </c>
      <c r="F14" s="46" t="s">
        <v>58</v>
      </c>
      <c r="G14" s="30">
        <v>1345.5</v>
      </c>
      <c r="H14" s="30">
        <v>1345.5</v>
      </c>
      <c r="I14" s="55">
        <f>+G14-H14</f>
        <v>0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831903.2</v>
      </c>
      <c r="H15" s="25">
        <v>829107.3</v>
      </c>
      <c r="I15" s="55">
        <f>+G15-H15</f>
        <v>2795.8999999999069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497484.9</v>
      </c>
      <c r="C17" s="25">
        <v>514037.9</v>
      </c>
      <c r="D17" s="25">
        <f t="shared" si="0"/>
        <v>-16553</v>
      </c>
      <c r="E17" s="39"/>
      <c r="F17" s="76" t="s">
        <v>35</v>
      </c>
      <c r="G17" s="25">
        <v>1053758</v>
      </c>
      <c r="H17" s="25">
        <v>1030312.1</v>
      </c>
      <c r="I17" s="25">
        <f>+G17-H17</f>
        <v>23445.900000000023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33529.800000000003</v>
      </c>
      <c r="H19" s="25">
        <v>31664.7</v>
      </c>
      <c r="I19" s="25">
        <f>+G19-H19</f>
        <v>1865.1000000000022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6731230.8000000007</v>
      </c>
      <c r="C21" s="25">
        <f>SUM(C23:C25)</f>
        <v>6653730</v>
      </c>
      <c r="D21" s="25">
        <f>+B21-C21</f>
        <v>77500.800000000745</v>
      </c>
      <c r="F21" s="77" t="s">
        <v>41</v>
      </c>
      <c r="G21" s="42">
        <v>3188.6</v>
      </c>
      <c r="H21" s="42">
        <v>2956.7</v>
      </c>
      <c r="I21" s="25">
        <f>+G21-H21</f>
        <v>231.90000000000009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7937038.4000000004</v>
      </c>
      <c r="C23" s="25">
        <v>7853677.7000000002</v>
      </c>
      <c r="D23" s="25">
        <f>+B23-C23</f>
        <v>83360.700000000186</v>
      </c>
      <c r="F23" s="3" t="s">
        <v>47</v>
      </c>
      <c r="G23" s="25">
        <v>1272.5999999999999</v>
      </c>
      <c r="H23" s="25">
        <v>1275.4000000000001</v>
      </c>
      <c r="I23" s="25">
        <f>+G23-H23</f>
        <v>-2.8000000000001819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-1205807.6000000001</v>
      </c>
      <c r="C25" s="25">
        <v>-1199947.7</v>
      </c>
      <c r="D25" s="25">
        <f>+B25-C25</f>
        <v>-5859.9000000001397</v>
      </c>
      <c r="F25" s="3" t="s">
        <v>45</v>
      </c>
      <c r="G25" s="16">
        <v>1140300.8999999999</v>
      </c>
      <c r="H25" s="16">
        <v>1171720.8999999999</v>
      </c>
      <c r="I25" s="57">
        <f>+G25-H25</f>
        <v>-31420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115105.2</v>
      </c>
      <c r="C27" s="48">
        <v>141781.20000000001</v>
      </c>
      <c r="D27" s="25">
        <f>+B27-C27</f>
        <v>-26676.000000000015</v>
      </c>
      <c r="E27" s="39"/>
      <c r="F27" s="3" t="s">
        <v>49</v>
      </c>
      <c r="G27" s="16">
        <f>SUM(G14:G26)</f>
        <v>3065298.6</v>
      </c>
      <c r="H27" s="16">
        <f>SUM(H14:H26)</f>
        <v>3068382.5999999996</v>
      </c>
      <c r="I27" s="16">
        <f>+G27-H27</f>
        <v>-3083.9999999995343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34346.199999999997</v>
      </c>
      <c r="C30" s="48">
        <v>34449.1</v>
      </c>
      <c r="D30" s="25">
        <f>+B30-C30</f>
        <v>-102.90000000000146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1843906.6</v>
      </c>
      <c r="I32" s="58">
        <f t="shared" si="1"/>
        <v>0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4541.2</v>
      </c>
      <c r="C34" s="48">
        <v>5017.5</v>
      </c>
      <c r="D34" s="25">
        <f>+B34-C34</f>
        <v>-476.30000000000018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35">
      <c r="A36" s="3" t="s">
        <v>54</v>
      </c>
      <c r="B36" s="51">
        <v>721.4</v>
      </c>
      <c r="C36" s="51">
        <v>779.5</v>
      </c>
      <c r="D36" s="51">
        <f>+B36-C36</f>
        <v>-58.100000000000023</v>
      </c>
      <c r="E36" s="39"/>
      <c r="F36" s="3" t="s">
        <v>24</v>
      </c>
      <c r="G36" s="16">
        <v>129586.5</v>
      </c>
      <c r="H36" s="16">
        <v>81370.3</v>
      </c>
      <c r="I36" s="57">
        <f t="shared" si="1"/>
        <v>48216.2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4685534.2</v>
      </c>
      <c r="H38" s="16">
        <f>SUM(H31:H37)</f>
        <v>4637318</v>
      </c>
      <c r="I38" s="16">
        <f>+G38-H38</f>
        <v>48216.200000000186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7750832.8000000007</v>
      </c>
      <c r="C40" s="38">
        <f>+C36+C34+C32+C30+C27+C21+C14+C12</f>
        <v>7705700.6000000006</v>
      </c>
      <c r="D40" s="38">
        <f>+B40-C40</f>
        <v>45132.200000000186</v>
      </c>
      <c r="E40" s="39"/>
      <c r="F40" s="3" t="s">
        <v>57</v>
      </c>
      <c r="G40" s="38">
        <f>+G27+G38</f>
        <v>7750832.8000000007</v>
      </c>
      <c r="H40" s="38">
        <f>+H27+H38</f>
        <v>7705700.5999999996</v>
      </c>
      <c r="I40" s="38">
        <f>+G40-H40</f>
        <v>45132.200000001118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0F29-A727-4C50-A1AE-9ED117A84DC2}">
  <dimension ref="A1:C144"/>
  <sheetViews>
    <sheetView topLeftCell="A34" workbookViewId="0">
      <selection activeCell="C21" sqref="C21"/>
    </sheetView>
  </sheetViews>
  <sheetFormatPr baseColWidth="10" defaultColWidth="8" defaultRowHeight="13.5" x14ac:dyDescent="0.35"/>
  <cols>
    <col min="1" max="1" width="87" style="20" customWidth="1"/>
    <col min="2" max="2" width="6.7265625" style="81" customWidth="1"/>
    <col min="3" max="3" width="28.1796875" style="20" customWidth="1"/>
    <col min="4" max="16384" width="8" style="20"/>
  </cols>
  <sheetData>
    <row r="1" spans="1:3" s="19" customFormat="1" ht="17" x14ac:dyDescent="0.35">
      <c r="A1" s="17" t="s">
        <v>0</v>
      </c>
      <c r="B1" s="18"/>
      <c r="C1" s="18"/>
    </row>
    <row r="2" spans="1:3" s="19" customFormat="1" ht="17" x14ac:dyDescent="0.35">
      <c r="A2" s="17" t="s">
        <v>1</v>
      </c>
      <c r="B2" s="18"/>
      <c r="C2" s="18"/>
    </row>
    <row r="3" spans="1:3" x14ac:dyDescent="0.35">
      <c r="A3" s="17"/>
      <c r="B3" s="17"/>
      <c r="C3" s="17"/>
    </row>
    <row r="4" spans="1:3" s="22" customFormat="1" x14ac:dyDescent="0.35">
      <c r="A4" s="17" t="s">
        <v>2</v>
      </c>
      <c r="B4" s="21"/>
      <c r="C4" s="21"/>
    </row>
    <row r="5" spans="1:3" s="22" customFormat="1" x14ac:dyDescent="0.35">
      <c r="A5" s="17" t="s">
        <v>76</v>
      </c>
      <c r="B5" s="21"/>
      <c r="C5" s="21"/>
    </row>
    <row r="6" spans="1:3" s="21" customFormat="1" x14ac:dyDescent="0.35">
      <c r="A6" s="23" t="s">
        <v>3</v>
      </c>
      <c r="B6" s="24"/>
      <c r="C6" s="24"/>
    </row>
    <row r="7" spans="1:3" s="17" customFormat="1" x14ac:dyDescent="0.35">
      <c r="B7" s="1"/>
    </row>
    <row r="8" spans="1:3" s="17" customFormat="1" x14ac:dyDescent="0.35">
      <c r="B8" s="1"/>
    </row>
    <row r="9" spans="1:3" x14ac:dyDescent="0.35">
      <c r="B9" s="1"/>
      <c r="C9" s="2">
        <v>44652</v>
      </c>
    </row>
    <row r="11" spans="1:3" x14ac:dyDescent="0.35">
      <c r="A11" s="20" t="s">
        <v>4</v>
      </c>
    </row>
    <row r="12" spans="1:3" x14ac:dyDescent="0.35">
      <c r="A12" s="3" t="s">
        <v>5</v>
      </c>
      <c r="C12" s="25">
        <v>72888.2</v>
      </c>
    </row>
    <row r="13" spans="1:3" x14ac:dyDescent="0.35">
      <c r="A13" s="3" t="s">
        <v>6</v>
      </c>
      <c r="C13" s="25">
        <v>-1.4</v>
      </c>
    </row>
    <row r="14" spans="1:3" x14ac:dyDescent="0.35">
      <c r="A14" s="3" t="s">
        <v>7</v>
      </c>
      <c r="C14" s="25">
        <v>1993</v>
      </c>
    </row>
    <row r="15" spans="1:3" ht="13.5" customHeight="1" x14ac:dyDescent="0.35">
      <c r="A15" s="3" t="s">
        <v>8</v>
      </c>
      <c r="C15" s="28">
        <v>544.70000000000005</v>
      </c>
    </row>
    <row r="16" spans="1:3" ht="13.5" customHeight="1" x14ac:dyDescent="0.35">
      <c r="A16" s="29"/>
      <c r="C16" s="30">
        <f>SUM(C12:C15)</f>
        <v>75424.5</v>
      </c>
    </row>
    <row r="17" spans="1:3" x14ac:dyDescent="0.35">
      <c r="A17" s="31"/>
      <c r="C17" s="25"/>
    </row>
    <row r="18" spans="1:3" x14ac:dyDescent="0.35">
      <c r="A18" s="3" t="s">
        <v>9</v>
      </c>
    </row>
    <row r="19" spans="1:3" x14ac:dyDescent="0.35">
      <c r="A19" s="3" t="s">
        <v>10</v>
      </c>
      <c r="C19" s="25">
        <v>7012.3</v>
      </c>
    </row>
    <row r="20" spans="1:3" ht="15" x14ac:dyDescent="0.35">
      <c r="A20" s="3" t="s">
        <v>11</v>
      </c>
      <c r="C20" s="28">
        <f>5303.9+4117.2</f>
        <v>9421.0999999999985</v>
      </c>
    </row>
    <row r="21" spans="1:3" x14ac:dyDescent="0.35">
      <c r="A21" s="3"/>
      <c r="C21" s="30">
        <f>SUM(C19:C20)</f>
        <v>16433.399999999998</v>
      </c>
    </row>
    <row r="22" spans="1:3" ht="15" x14ac:dyDescent="0.35">
      <c r="A22" s="3"/>
      <c r="C22" s="28"/>
    </row>
    <row r="23" spans="1:3" x14ac:dyDescent="0.35">
      <c r="A23" s="3" t="s">
        <v>12</v>
      </c>
      <c r="C23" s="25">
        <f>SUM(C16-C21)</f>
        <v>58991.100000000006</v>
      </c>
    </row>
    <row r="24" spans="1:3" x14ac:dyDescent="0.35">
      <c r="A24" s="3"/>
      <c r="C24" s="25"/>
    </row>
    <row r="25" spans="1:3" x14ac:dyDescent="0.35">
      <c r="A25" s="3" t="s">
        <v>13</v>
      </c>
      <c r="C25" s="25"/>
    </row>
    <row r="26" spans="1:3" ht="15" x14ac:dyDescent="0.35">
      <c r="A26" s="3" t="s">
        <v>14</v>
      </c>
      <c r="C26" s="28">
        <v>110155</v>
      </c>
    </row>
    <row r="27" spans="1:3" x14ac:dyDescent="0.35">
      <c r="A27" s="3"/>
      <c r="C27" s="25"/>
    </row>
    <row r="28" spans="1:3" x14ac:dyDescent="0.35">
      <c r="A28" s="3" t="s">
        <v>15</v>
      </c>
      <c r="C28" s="25">
        <f>+C23-C26</f>
        <v>-51163.899999999994</v>
      </c>
    </row>
    <row r="29" spans="1:3" x14ac:dyDescent="0.35">
      <c r="A29" s="3"/>
      <c r="C29" s="25"/>
    </row>
    <row r="31" spans="1:3" x14ac:dyDescent="0.35">
      <c r="A31" s="3"/>
      <c r="C31" s="25"/>
    </row>
    <row r="32" spans="1:3" x14ac:dyDescent="0.35">
      <c r="A32" s="3" t="s">
        <v>16</v>
      </c>
      <c r="C32" s="25">
        <v>11521.8</v>
      </c>
    </row>
    <row r="33" spans="1:3" x14ac:dyDescent="0.35">
      <c r="A33" s="3" t="s">
        <v>17</v>
      </c>
      <c r="C33" s="25">
        <v>218.9</v>
      </c>
    </row>
    <row r="34" spans="1:3" x14ac:dyDescent="0.35">
      <c r="A34" s="3"/>
      <c r="C34" s="25"/>
    </row>
    <row r="35" spans="1:3" x14ac:dyDescent="0.35">
      <c r="A35" s="3" t="s">
        <v>18</v>
      </c>
      <c r="C35" s="25">
        <v>9263.7999999999993</v>
      </c>
    </row>
    <row r="36" spans="1:3" x14ac:dyDescent="0.35">
      <c r="A36" s="3"/>
      <c r="C36" s="25"/>
    </row>
    <row r="37" spans="1:3" x14ac:dyDescent="0.35">
      <c r="A37" s="3" t="s">
        <v>19</v>
      </c>
    </row>
    <row r="38" spans="1:3" x14ac:dyDescent="0.35">
      <c r="A38" s="3" t="s">
        <v>20</v>
      </c>
      <c r="C38" s="25">
        <v>1912.6</v>
      </c>
    </row>
    <row r="39" spans="1:3" x14ac:dyDescent="0.35">
      <c r="A39" s="3" t="s">
        <v>21</v>
      </c>
      <c r="C39" s="25">
        <v>587.6</v>
      </c>
    </row>
    <row r="40" spans="1:3" x14ac:dyDescent="0.35">
      <c r="A40" s="3" t="s">
        <v>22</v>
      </c>
      <c r="C40" s="25">
        <v>10100.9</v>
      </c>
    </row>
    <row r="41" spans="1:3" ht="15" x14ac:dyDescent="0.35">
      <c r="A41" s="3" t="s">
        <v>23</v>
      </c>
      <c r="C41" s="28">
        <v>2416.1</v>
      </c>
    </row>
    <row r="42" spans="1:3" x14ac:dyDescent="0.35">
      <c r="A42" s="3"/>
      <c r="C42" s="25">
        <f>SUM(C38:C41)</f>
        <v>15017.199999999999</v>
      </c>
    </row>
    <row r="43" spans="1:3" x14ac:dyDescent="0.35">
      <c r="A43" s="3"/>
      <c r="C43" s="25"/>
    </row>
    <row r="44" spans="1:3" x14ac:dyDescent="0.35">
      <c r="A44" s="3" t="s">
        <v>24</v>
      </c>
      <c r="C44" s="25">
        <f>+C28+C32+C33+C35-C42</f>
        <v>-45176.599999999991</v>
      </c>
    </row>
    <row r="45" spans="1:3" s="3" customFormat="1" x14ac:dyDescent="0.35">
      <c r="B45" s="81"/>
      <c r="C45" s="25"/>
    </row>
    <row r="46" spans="1:3" s="3" customFormat="1" x14ac:dyDescent="0.35">
      <c r="A46" s="3" t="s">
        <v>25</v>
      </c>
      <c r="B46" s="81"/>
      <c r="C46" s="25"/>
    </row>
    <row r="47" spans="1:3" s="3" customFormat="1" ht="15" x14ac:dyDescent="0.35">
      <c r="A47" s="3" t="s">
        <v>26</v>
      </c>
      <c r="B47" s="81"/>
      <c r="C47" s="28">
        <v>0</v>
      </c>
    </row>
    <row r="48" spans="1:3" s="3" customFormat="1" x14ac:dyDescent="0.35">
      <c r="A48" s="37"/>
      <c r="B48" s="81"/>
      <c r="C48" s="25"/>
    </row>
    <row r="49" spans="1:3" s="3" customFormat="1" ht="15" x14ac:dyDescent="0.35">
      <c r="A49" s="3" t="s">
        <v>27</v>
      </c>
      <c r="B49" s="1"/>
      <c r="C49" s="38">
        <f>+C44+C47</f>
        <v>-45176.599999999991</v>
      </c>
    </row>
    <row r="50" spans="1:3" s="3" customFormat="1" x14ac:dyDescent="0.35">
      <c r="B50" s="81"/>
      <c r="C50" s="25"/>
    </row>
    <row r="52" spans="1:3" x14ac:dyDescent="0.35">
      <c r="C52" s="82"/>
    </row>
    <row r="53" spans="1:3" x14ac:dyDescent="0.35">
      <c r="C53" s="61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81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BB4A-8F24-4101-AE7D-86B097838504}">
  <dimension ref="A1:I43"/>
  <sheetViews>
    <sheetView topLeftCell="B24" workbookViewId="0">
      <selection activeCell="G40" sqref="G40"/>
    </sheetView>
  </sheetViews>
  <sheetFormatPr baseColWidth="10" defaultColWidth="8" defaultRowHeight="13.5" x14ac:dyDescent="0.35"/>
  <cols>
    <col min="1" max="1" width="71.26953125" style="20" customWidth="1"/>
    <col min="2" max="2" width="24.7265625" style="20" bestFit="1" customWidth="1"/>
    <col min="3" max="3" width="20.81640625" style="20" customWidth="1"/>
    <col min="4" max="4" width="17.1796875" style="20" bestFit="1" customWidth="1"/>
    <col min="5" max="5" width="4.81640625" style="20" customWidth="1"/>
    <col min="6" max="6" width="55.1796875" style="20" customWidth="1"/>
    <col min="7" max="7" width="23.1796875" style="20" bestFit="1" customWidth="1"/>
    <col min="8" max="8" width="19.26953125" style="20" customWidth="1"/>
    <col min="9" max="9" width="16.7265625" style="20" bestFit="1" customWidth="1"/>
    <col min="10" max="16384" width="8" style="20"/>
  </cols>
  <sheetData>
    <row r="1" spans="1:9" s="19" customFormat="1" ht="17" x14ac:dyDescent="0.3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7" x14ac:dyDescent="0.3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x14ac:dyDescent="0.35">
      <c r="A4" s="53" t="s">
        <v>77</v>
      </c>
      <c r="B4" s="21"/>
      <c r="C4" s="21"/>
      <c r="D4" s="21"/>
      <c r="E4" s="21"/>
      <c r="F4" s="21"/>
      <c r="G4" s="21"/>
      <c r="H4" s="21"/>
      <c r="I4" s="21"/>
    </row>
    <row r="5" spans="1:9" s="21" customFormat="1" x14ac:dyDescent="0.3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35"/>
    <row r="7" spans="1:9" s="17" customFormat="1" x14ac:dyDescent="0.35"/>
    <row r="9" spans="1:9" x14ac:dyDescent="0.35">
      <c r="B9" s="85" t="s">
        <v>30</v>
      </c>
      <c r="C9" s="85"/>
      <c r="D9" s="85"/>
      <c r="G9" s="85" t="s">
        <v>30</v>
      </c>
      <c r="H9" s="85"/>
      <c r="I9" s="85"/>
    </row>
    <row r="10" spans="1:9" s="17" customFormat="1" ht="27" x14ac:dyDescent="0.35">
      <c r="A10" s="40" t="s">
        <v>31</v>
      </c>
      <c r="B10" s="13" t="s">
        <v>78</v>
      </c>
      <c r="C10" s="13" t="s">
        <v>75</v>
      </c>
      <c r="D10" s="13" t="s">
        <v>32</v>
      </c>
      <c r="F10" s="40" t="s">
        <v>33</v>
      </c>
      <c r="G10" s="13" t="s">
        <v>78</v>
      </c>
      <c r="H10" s="13" t="s">
        <v>75</v>
      </c>
      <c r="I10" s="13" t="s">
        <v>32</v>
      </c>
    </row>
    <row r="11" spans="1:9" x14ac:dyDescent="0.35">
      <c r="D11" s="25"/>
    </row>
    <row r="12" spans="1:9" x14ac:dyDescent="0.35">
      <c r="A12" s="3" t="s">
        <v>34</v>
      </c>
      <c r="B12" s="30">
        <v>394973</v>
      </c>
      <c r="C12" s="30">
        <v>367403.1</v>
      </c>
      <c r="D12" s="30">
        <f>+B12-C12</f>
        <v>27569.900000000023</v>
      </c>
      <c r="F12" s="46" t="s">
        <v>69</v>
      </c>
      <c r="G12" s="42">
        <f>+G14+G15</f>
        <v>842092</v>
      </c>
      <c r="H12" s="42">
        <f>+H14+H15</f>
        <v>833248.7</v>
      </c>
    </row>
    <row r="13" spans="1:9" x14ac:dyDescent="0.35">
      <c r="A13" s="3"/>
      <c r="B13" s="25"/>
      <c r="C13" s="25"/>
      <c r="D13" s="25"/>
      <c r="G13" s="41"/>
      <c r="H13" s="42"/>
      <c r="I13" s="41"/>
    </row>
    <row r="14" spans="1:9" x14ac:dyDescent="0.35">
      <c r="A14" s="3" t="s">
        <v>36</v>
      </c>
      <c r="B14" s="43">
        <f>SUM(B16:B19)</f>
        <v>492969.9</v>
      </c>
      <c r="C14" s="43">
        <f>SUM(C16:C19)</f>
        <v>497484.9</v>
      </c>
      <c r="D14" s="43">
        <f>+B14-C14</f>
        <v>-4515</v>
      </c>
      <c r="F14" s="46" t="s">
        <v>58</v>
      </c>
      <c r="G14" s="30">
        <v>1341.5</v>
      </c>
      <c r="H14" s="30">
        <v>1345.5</v>
      </c>
      <c r="I14" s="55">
        <f>+G14-H14</f>
        <v>-4</v>
      </c>
    </row>
    <row r="15" spans="1:9" x14ac:dyDescent="0.35">
      <c r="A15" s="3"/>
      <c r="B15" s="43"/>
      <c r="C15" s="43"/>
      <c r="D15" s="25"/>
      <c r="E15" s="39"/>
      <c r="F15" s="20" t="s">
        <v>59</v>
      </c>
      <c r="G15" s="25">
        <v>840750.5</v>
      </c>
      <c r="H15" s="25">
        <v>831903.2</v>
      </c>
      <c r="I15" s="55">
        <f>+G15-H15</f>
        <v>8847.3000000000466</v>
      </c>
    </row>
    <row r="16" spans="1:9" x14ac:dyDescent="0.3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4.5" x14ac:dyDescent="0.35">
      <c r="A17" s="3" t="s">
        <v>39</v>
      </c>
      <c r="B17" s="25">
        <v>492969.9</v>
      </c>
      <c r="C17" s="25">
        <v>497484.9</v>
      </c>
      <c r="D17" s="25">
        <f t="shared" si="0"/>
        <v>-4515</v>
      </c>
      <c r="E17" s="39"/>
      <c r="F17" s="76" t="s">
        <v>35</v>
      </c>
      <c r="G17" s="25">
        <v>1004902.3</v>
      </c>
      <c r="H17" s="25">
        <v>1053758</v>
      </c>
      <c r="I17" s="25">
        <f>+G17-H17</f>
        <v>-48855.699999999953</v>
      </c>
    </row>
    <row r="18" spans="1:9" x14ac:dyDescent="0.3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5" x14ac:dyDescent="0.35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36463.800000000003</v>
      </c>
      <c r="H19" s="25">
        <v>33529.800000000003</v>
      </c>
      <c r="I19" s="25">
        <f>+G19-H19</f>
        <v>2934</v>
      </c>
    </row>
    <row r="20" spans="1:9" x14ac:dyDescent="0.3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35">
      <c r="A21" s="3" t="s">
        <v>43</v>
      </c>
      <c r="B21" s="25">
        <f>+B23+B25</f>
        <v>6587456.5999999996</v>
      </c>
      <c r="C21" s="25">
        <f>SUM(C23:C25)</f>
        <v>6731230.8000000007</v>
      </c>
      <c r="D21" s="25">
        <f>+B21-C21</f>
        <v>-143774.20000000112</v>
      </c>
      <c r="F21" s="77" t="s">
        <v>41</v>
      </c>
      <c r="G21" s="42">
        <v>3466.5</v>
      </c>
      <c r="H21" s="42">
        <v>3188.6</v>
      </c>
      <c r="I21" s="25">
        <f>+G21-H21</f>
        <v>277.90000000000009</v>
      </c>
    </row>
    <row r="22" spans="1:9" x14ac:dyDescent="0.35">
      <c r="A22" s="3"/>
      <c r="B22" s="25"/>
      <c r="C22" s="25"/>
      <c r="D22" s="25"/>
      <c r="E22" s="39"/>
      <c r="G22" s="25"/>
      <c r="H22" s="25"/>
      <c r="I22" s="25"/>
    </row>
    <row r="23" spans="1:9" x14ac:dyDescent="0.35">
      <c r="A23" s="46" t="s">
        <v>44</v>
      </c>
      <c r="B23" s="25">
        <v>7902809.7999999998</v>
      </c>
      <c r="C23" s="25">
        <v>7937038.4000000004</v>
      </c>
      <c r="D23" s="25">
        <f>+B23-C23</f>
        <v>-34228.600000000559</v>
      </c>
      <c r="F23" s="3" t="s">
        <v>47</v>
      </c>
      <c r="G23" s="25">
        <v>1284.2</v>
      </c>
      <c r="H23" s="25">
        <v>1272.5999999999999</v>
      </c>
      <c r="I23" s="25">
        <f>+G23-H23</f>
        <v>11.600000000000136</v>
      </c>
    </row>
    <row r="24" spans="1:9" x14ac:dyDescent="0.3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35">
      <c r="A25" s="3" t="s">
        <v>46</v>
      </c>
      <c r="B25" s="25">
        <v>-1315353.2</v>
      </c>
      <c r="C25" s="25">
        <v>-1205807.6000000001</v>
      </c>
      <c r="D25" s="25">
        <f>+B25-C25</f>
        <v>-109545.59999999986</v>
      </c>
      <c r="F25" s="3" t="s">
        <v>45</v>
      </c>
      <c r="G25" s="16">
        <v>1097930.1000000001</v>
      </c>
      <c r="H25" s="16">
        <v>1140300.8999999999</v>
      </c>
      <c r="I25" s="57">
        <f>+G25-H25</f>
        <v>-42370.799999999814</v>
      </c>
    </row>
    <row r="26" spans="1:9" x14ac:dyDescent="0.35">
      <c r="A26" s="3"/>
      <c r="B26" s="25"/>
      <c r="C26" s="25"/>
      <c r="D26" s="25"/>
      <c r="E26" s="39"/>
      <c r="G26" s="47"/>
      <c r="H26" s="47"/>
      <c r="I26" s="25"/>
    </row>
    <row r="27" spans="1:9" ht="15" x14ac:dyDescent="0.35">
      <c r="A27" s="3" t="s">
        <v>48</v>
      </c>
      <c r="B27" s="48">
        <v>111059.8</v>
      </c>
      <c r="C27" s="48">
        <v>115105.2</v>
      </c>
      <c r="D27" s="25">
        <f>+B27-C27</f>
        <v>-4045.3999999999942</v>
      </c>
      <c r="E27" s="39"/>
      <c r="F27" s="3" t="s">
        <v>49</v>
      </c>
      <c r="G27" s="16">
        <f>SUM(G14:G26)</f>
        <v>2986138.9000000004</v>
      </c>
      <c r="H27" s="16">
        <f>SUM(H14:H26)</f>
        <v>3065298.6</v>
      </c>
      <c r="I27" s="16">
        <f>+G27-H27</f>
        <v>-79159.699999999721</v>
      </c>
    </row>
    <row r="28" spans="1:9" x14ac:dyDescent="0.35">
      <c r="A28" s="3"/>
      <c r="B28" s="25"/>
      <c r="C28" s="25"/>
      <c r="D28" s="48"/>
      <c r="E28" s="39"/>
      <c r="G28" s="49"/>
      <c r="H28" s="49"/>
      <c r="I28" s="50"/>
    </row>
    <row r="29" spans="1:9" x14ac:dyDescent="0.3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35">
      <c r="A30" s="3" t="s">
        <v>51</v>
      </c>
      <c r="B30" s="48">
        <v>34245.9</v>
      </c>
      <c r="C30" s="48">
        <v>34346.199999999997</v>
      </c>
      <c r="D30" s="25">
        <f>+B30-C30</f>
        <v>-100.29999999999563</v>
      </c>
      <c r="E30" s="39"/>
    </row>
    <row r="31" spans="1:9" x14ac:dyDescent="0.3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3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1843906.6</v>
      </c>
      <c r="I32" s="58">
        <f t="shared" si="1"/>
        <v>0</v>
      </c>
    </row>
    <row r="33" spans="1:9" x14ac:dyDescent="0.3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35">
      <c r="A34" s="3" t="s">
        <v>53</v>
      </c>
      <c r="B34" s="48">
        <v>4054.1</v>
      </c>
      <c r="C34" s="48">
        <v>4541.2</v>
      </c>
      <c r="D34" s="25">
        <f>+B34-C34</f>
        <v>-487.09999999999991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3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35">
      <c r="A36" s="3" t="s">
        <v>54</v>
      </c>
      <c r="B36" s="51">
        <v>1737.3</v>
      </c>
      <c r="C36" s="51">
        <v>721.4</v>
      </c>
      <c r="D36" s="51">
        <f>+B36-C36</f>
        <v>1015.9</v>
      </c>
      <c r="E36" s="39"/>
      <c r="F36" s="3" t="s">
        <v>24</v>
      </c>
      <c r="G36" s="16">
        <v>84410</v>
      </c>
      <c r="H36" s="16">
        <v>129586.5</v>
      </c>
      <c r="I36" s="57">
        <f t="shared" si="1"/>
        <v>-45176.5</v>
      </c>
    </row>
    <row r="37" spans="1:9" x14ac:dyDescent="0.35">
      <c r="A37" s="3"/>
      <c r="B37" s="48"/>
      <c r="C37" s="48"/>
      <c r="D37" s="48"/>
      <c r="E37" s="39"/>
      <c r="G37" s="47"/>
    </row>
    <row r="38" spans="1:9" ht="15" x14ac:dyDescent="0.35">
      <c r="A38" s="3"/>
      <c r="B38" s="48"/>
      <c r="C38" s="48"/>
      <c r="D38" s="48"/>
      <c r="E38" s="39"/>
      <c r="F38" s="3" t="s">
        <v>55</v>
      </c>
      <c r="G38" s="16">
        <f>SUM(G31:G37)</f>
        <v>4640357.7</v>
      </c>
      <c r="H38" s="16">
        <f>SUM(H31:H37)</f>
        <v>4685534.2</v>
      </c>
      <c r="I38" s="16">
        <f>+G38-H38</f>
        <v>-45176.5</v>
      </c>
    </row>
    <row r="39" spans="1:9" x14ac:dyDescent="0.3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35">
      <c r="A40" s="3" t="s">
        <v>56</v>
      </c>
      <c r="B40" s="38">
        <f>+B36+B34+B32+B30+B27+B21+B14+B12</f>
        <v>7626496.5999999996</v>
      </c>
      <c r="C40" s="38">
        <f>+C36+C34+C32+C30+C27+C21+C14+C12</f>
        <v>7750832.8000000007</v>
      </c>
      <c r="D40" s="38">
        <f>+B40-C40</f>
        <v>-124336.20000000112</v>
      </c>
      <c r="E40" s="39"/>
      <c r="F40" s="3" t="s">
        <v>57</v>
      </c>
      <c r="G40" s="38">
        <f>+G27+G38</f>
        <v>7626496.6000000006</v>
      </c>
      <c r="H40" s="38">
        <f>+H27+H38</f>
        <v>7750832.8000000007</v>
      </c>
      <c r="I40" s="38">
        <f>+G40-H40</f>
        <v>-124336.20000000019</v>
      </c>
    </row>
    <row r="41" spans="1:9" x14ac:dyDescent="0.35">
      <c r="C41" s="33"/>
      <c r="D41" s="33"/>
      <c r="E41" s="39"/>
    </row>
    <row r="42" spans="1:9" x14ac:dyDescent="0.35">
      <c r="B42" s="52"/>
    </row>
    <row r="43" spans="1:9" x14ac:dyDescent="0.3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F144"/>
  <sheetViews>
    <sheetView tabSelected="1" topLeftCell="A34" workbookViewId="0">
      <selection activeCell="F49" sqref="F49"/>
    </sheetView>
  </sheetViews>
  <sheetFormatPr baseColWidth="10" defaultColWidth="8" defaultRowHeight="13.5" x14ac:dyDescent="0.35"/>
  <cols>
    <col min="1" max="1" width="87" style="20" customWidth="1"/>
    <col min="2" max="2" width="6.7265625" style="75" customWidth="1"/>
    <col min="3" max="3" width="28.1796875" style="68" customWidth="1"/>
    <col min="4" max="16384" width="8" style="20"/>
  </cols>
  <sheetData>
    <row r="1" spans="1:4" s="19" customFormat="1" ht="17" x14ac:dyDescent="0.35">
      <c r="A1" s="17" t="s">
        <v>0</v>
      </c>
      <c r="B1" s="18"/>
      <c r="C1" s="63"/>
    </row>
    <row r="2" spans="1:4" s="19" customFormat="1" ht="17" x14ac:dyDescent="0.35">
      <c r="A2" s="17" t="s">
        <v>1</v>
      </c>
      <c r="B2" s="18"/>
      <c r="C2" s="63"/>
    </row>
    <row r="3" spans="1:4" x14ac:dyDescent="0.35">
      <c r="A3" s="17"/>
      <c r="B3" s="17"/>
      <c r="C3" s="64"/>
    </row>
    <row r="4" spans="1:4" s="22" customFormat="1" x14ac:dyDescent="0.35">
      <c r="A4" s="17" t="s">
        <v>2</v>
      </c>
      <c r="B4" s="21"/>
      <c r="C4" s="65"/>
    </row>
    <row r="5" spans="1:4" s="22" customFormat="1" x14ac:dyDescent="0.35">
      <c r="A5" s="17" t="s">
        <v>79</v>
      </c>
      <c r="B5" s="21"/>
      <c r="C5" s="65"/>
    </row>
    <row r="6" spans="1:4" s="21" customFormat="1" x14ac:dyDescent="0.35">
      <c r="A6" s="23" t="s">
        <v>3</v>
      </c>
      <c r="B6" s="24"/>
      <c r="C6" s="66"/>
    </row>
    <row r="7" spans="1:4" s="17" customFormat="1" x14ac:dyDescent="0.35">
      <c r="B7" s="1"/>
      <c r="C7" s="64"/>
    </row>
    <row r="8" spans="1:4" s="17" customFormat="1" x14ac:dyDescent="0.35">
      <c r="B8" s="1"/>
      <c r="C8" s="64"/>
    </row>
    <row r="9" spans="1:4" x14ac:dyDescent="0.35">
      <c r="B9" s="1"/>
      <c r="C9" s="67">
        <v>44652</v>
      </c>
    </row>
    <row r="11" spans="1:4" x14ac:dyDescent="0.35">
      <c r="A11" s="20" t="s">
        <v>4</v>
      </c>
    </row>
    <row r="12" spans="1:4" x14ac:dyDescent="0.35">
      <c r="A12" s="3" t="s">
        <v>5</v>
      </c>
      <c r="C12" s="69">
        <f>+'ER Enero'!C12+'ER Febrero'!C12+'ER Marzo'!C12+'ER Abril'!C12</f>
        <v>266770.3</v>
      </c>
    </row>
    <row r="13" spans="1:4" x14ac:dyDescent="0.35">
      <c r="A13" s="3" t="s">
        <v>6</v>
      </c>
      <c r="C13" s="69">
        <f>+'ER Enero'!C13+'ER Febrero'!C13+'ER Marzo'!C13+'ER Abril'!C13</f>
        <v>-1.4</v>
      </c>
      <c r="D13" s="47"/>
    </row>
    <row r="14" spans="1:4" x14ac:dyDescent="0.35">
      <c r="A14" s="3" t="s">
        <v>7</v>
      </c>
      <c r="C14" s="69">
        <f>+'ER Enero'!C14+'ER Febrero'!C14+'ER Marzo'!C14+'ER Abril'!C14</f>
        <v>6987.2</v>
      </c>
    </row>
    <row r="15" spans="1:4" ht="13.5" customHeight="1" x14ac:dyDescent="0.35">
      <c r="A15" s="3" t="s">
        <v>8</v>
      </c>
      <c r="C15" s="70">
        <f>+'ER Enero'!C15+'ER Febrero'!C15+'ER Marzo'!C15+'ER Abril'!C15</f>
        <v>2666.7</v>
      </c>
    </row>
    <row r="16" spans="1:4" ht="13.5" customHeight="1" x14ac:dyDescent="0.35">
      <c r="A16" s="29"/>
      <c r="C16" s="71">
        <f>SUM(C12:C15)</f>
        <v>276422.8</v>
      </c>
    </row>
    <row r="17" spans="1:6" x14ac:dyDescent="0.35">
      <c r="A17" s="31"/>
      <c r="C17" s="69"/>
    </row>
    <row r="18" spans="1:6" x14ac:dyDescent="0.35">
      <c r="A18" s="3" t="s">
        <v>9</v>
      </c>
    </row>
    <row r="19" spans="1:6" x14ac:dyDescent="0.35">
      <c r="A19" s="3" t="s">
        <v>10</v>
      </c>
      <c r="C19" s="69">
        <f>+'ER Enero'!C19+'ER Febrero'!C19+'ER Marzo'!C19+'ER Abril'!C19</f>
        <v>28170.5</v>
      </c>
    </row>
    <row r="20" spans="1:6" ht="15" x14ac:dyDescent="0.35">
      <c r="A20" s="3" t="s">
        <v>11</v>
      </c>
      <c r="C20" s="70">
        <f>+'ER Enero'!C20+'ER Febrero'!C20+'ER Marzo'!C20+'ER Abril'!C20</f>
        <v>33755.599999999999</v>
      </c>
    </row>
    <row r="21" spans="1:6" x14ac:dyDescent="0.35">
      <c r="A21" s="3"/>
      <c r="B21" s="81"/>
      <c r="C21" s="71">
        <f>SUM(C19:C20)</f>
        <v>61926.1</v>
      </c>
    </row>
    <row r="22" spans="1:6" x14ac:dyDescent="0.35">
      <c r="A22" s="3"/>
      <c r="C22" s="69"/>
    </row>
    <row r="23" spans="1:6" x14ac:dyDescent="0.35">
      <c r="A23" s="3" t="s">
        <v>12</v>
      </c>
      <c r="C23" s="69">
        <f>SUM(C16-C21)</f>
        <v>214496.69999999998</v>
      </c>
    </row>
    <row r="24" spans="1:6" x14ac:dyDescent="0.35">
      <c r="A24" s="3"/>
      <c r="C24" s="69"/>
    </row>
    <row r="25" spans="1:6" x14ac:dyDescent="0.35">
      <c r="A25" s="3" t="s">
        <v>13</v>
      </c>
      <c r="C25" s="69"/>
    </row>
    <row r="26" spans="1:6" ht="15" x14ac:dyDescent="0.35">
      <c r="A26" s="3" t="s">
        <v>14</v>
      </c>
      <c r="C26" s="70">
        <f>+'ER Enero'!C26+'ER Febrero'!C26+'ER Marzo'!C26+'ER Abril'!C26</f>
        <v>154244.5</v>
      </c>
      <c r="E26" s="68"/>
      <c r="F26" s="68"/>
    </row>
    <row r="27" spans="1:6" x14ac:dyDescent="0.35">
      <c r="A27" s="3"/>
      <c r="C27" s="69"/>
    </row>
    <row r="28" spans="1:6" x14ac:dyDescent="0.35">
      <c r="A28" s="3" t="s">
        <v>15</v>
      </c>
      <c r="C28" s="69">
        <f>+C23-C26</f>
        <v>60252.199999999983</v>
      </c>
    </row>
    <row r="29" spans="1:6" x14ac:dyDescent="0.35">
      <c r="A29" s="3"/>
      <c r="C29" s="69"/>
    </row>
    <row r="31" spans="1:6" x14ac:dyDescent="0.35">
      <c r="A31" s="3"/>
      <c r="C31" s="69">
        <f>+'ER Enero'!C31</f>
        <v>0</v>
      </c>
    </row>
    <row r="32" spans="1:6" x14ac:dyDescent="0.35">
      <c r="A32" s="3" t="s">
        <v>16</v>
      </c>
      <c r="C32" s="69">
        <f>+'ER Enero'!C32+'ER Febrero'!C32+'ER Marzo'!C32+'ER Abril'!C32</f>
        <v>46198</v>
      </c>
    </row>
    <row r="33" spans="1:6" x14ac:dyDescent="0.35">
      <c r="A33" s="3" t="s">
        <v>17</v>
      </c>
      <c r="C33" s="69">
        <f>+'ER Enero'!C33+'ER Febrero'!C33+'ER Marzo'!C33+'ER Abril'!C33</f>
        <v>-2.5999999999999943</v>
      </c>
    </row>
    <row r="34" spans="1:6" x14ac:dyDescent="0.35">
      <c r="A34" s="3"/>
      <c r="C34" s="69"/>
    </row>
    <row r="35" spans="1:6" x14ac:dyDescent="0.35">
      <c r="A35" s="3" t="s">
        <v>18</v>
      </c>
      <c r="C35" s="69">
        <f>+'ER Enero'!C35+'ER Febrero'!C35+'ER Marzo'!C35+'ER Abril'!C35</f>
        <v>35383.5</v>
      </c>
      <c r="E35" s="68"/>
      <c r="F35" s="68"/>
    </row>
    <row r="36" spans="1:6" x14ac:dyDescent="0.35">
      <c r="A36" s="3"/>
      <c r="C36" s="69"/>
    </row>
    <row r="37" spans="1:6" x14ac:dyDescent="0.35">
      <c r="A37" s="3" t="s">
        <v>19</v>
      </c>
    </row>
    <row r="38" spans="1:6" x14ac:dyDescent="0.35">
      <c r="A38" s="60" t="s">
        <v>20</v>
      </c>
      <c r="C38" s="69">
        <f>+'ER Enero'!C38+'ER Febrero'!C38+'ER Marzo'!C38+'ER Abril'!C38</f>
        <v>6891.2999999999993</v>
      </c>
    </row>
    <row r="39" spans="1:6" x14ac:dyDescent="0.35">
      <c r="A39" s="60" t="s">
        <v>21</v>
      </c>
      <c r="C39" s="69">
        <f>+'ER Enero'!C39+'ER Febrero'!C39+'ER Marzo'!C39+'ER Abril'!C39</f>
        <v>2227.5</v>
      </c>
    </row>
    <row r="40" spans="1:6" x14ac:dyDescent="0.35">
      <c r="A40" s="60" t="s">
        <v>22</v>
      </c>
      <c r="C40" s="69">
        <f>+'ER Enero'!C40+'ER Febrero'!C40+'ER Marzo'!C40+'ER Abril'!C40</f>
        <v>38998.699999999997</v>
      </c>
    </row>
    <row r="41" spans="1:6" ht="15" x14ac:dyDescent="0.35">
      <c r="A41" s="60" t="s">
        <v>23</v>
      </c>
      <c r="C41" s="70">
        <f>+'ER Enero'!C41+'ER Febrero'!C41+'ER Marzo'!C41+'ER Abril'!C41</f>
        <v>9303.6</v>
      </c>
    </row>
    <row r="42" spans="1:6" x14ac:dyDescent="0.35">
      <c r="A42" s="3"/>
      <c r="C42" s="69">
        <f>SUM(C38:C41)</f>
        <v>57421.1</v>
      </c>
    </row>
    <row r="43" spans="1:6" x14ac:dyDescent="0.35">
      <c r="A43" s="3"/>
      <c r="C43" s="69"/>
    </row>
    <row r="44" spans="1:6" x14ac:dyDescent="0.35">
      <c r="A44" s="3" t="s">
        <v>24</v>
      </c>
      <c r="C44" s="69">
        <f>+C28+C32+C33+C35-C42</f>
        <v>84409.999999999971</v>
      </c>
    </row>
    <row r="45" spans="1:6" s="3" customFormat="1" x14ac:dyDescent="0.35">
      <c r="B45" s="75"/>
      <c r="C45" s="69"/>
    </row>
    <row r="46" spans="1:6" s="3" customFormat="1" x14ac:dyDescent="0.35">
      <c r="A46" s="3" t="s">
        <v>25</v>
      </c>
      <c r="B46" s="75"/>
      <c r="C46" s="69"/>
    </row>
    <row r="47" spans="1:6" s="3" customFormat="1" ht="15" x14ac:dyDescent="0.35">
      <c r="A47" s="3" t="s">
        <v>26</v>
      </c>
      <c r="B47" s="75"/>
      <c r="C47" s="70">
        <v>0</v>
      </c>
    </row>
    <row r="48" spans="1:6" s="3" customFormat="1" x14ac:dyDescent="0.35">
      <c r="A48" s="37"/>
      <c r="B48" s="75"/>
      <c r="C48" s="69"/>
    </row>
    <row r="49" spans="1:3" s="3" customFormat="1" ht="15" x14ac:dyDescent="0.35">
      <c r="A49" s="3" t="s">
        <v>27</v>
      </c>
      <c r="B49" s="1"/>
      <c r="C49" s="72">
        <f>+C44+C47</f>
        <v>84409.999999999971</v>
      </c>
    </row>
    <row r="50" spans="1:3" s="3" customFormat="1" x14ac:dyDescent="0.35">
      <c r="B50" s="75"/>
      <c r="C50" s="69"/>
    </row>
    <row r="51" spans="1:3" x14ac:dyDescent="0.35">
      <c r="C51" s="73"/>
    </row>
    <row r="52" spans="1:3" x14ac:dyDescent="0.35">
      <c r="C52" s="74"/>
    </row>
    <row r="60" spans="1:3" x14ac:dyDescent="0.35">
      <c r="C60" s="39"/>
    </row>
    <row r="61" spans="1:3" x14ac:dyDescent="0.35">
      <c r="C61" s="39"/>
    </row>
    <row r="62" spans="1:3" x14ac:dyDescent="0.35">
      <c r="C62" s="39"/>
    </row>
    <row r="63" spans="1:3" x14ac:dyDescent="0.35">
      <c r="C63" s="39"/>
    </row>
    <row r="64" spans="1:3" x14ac:dyDescent="0.35">
      <c r="C64" s="39"/>
    </row>
    <row r="65" spans="1:3" x14ac:dyDescent="0.35">
      <c r="C65" s="39"/>
    </row>
    <row r="66" spans="1:3" s="3" customFormat="1" x14ac:dyDescent="0.35">
      <c r="A66" s="20"/>
      <c r="B66" s="75"/>
      <c r="C66" s="39"/>
    </row>
    <row r="67" spans="1:3" x14ac:dyDescent="0.35">
      <c r="C67" s="39"/>
    </row>
    <row r="68" spans="1:3" x14ac:dyDescent="0.35">
      <c r="C68" s="39"/>
    </row>
    <row r="69" spans="1:3" x14ac:dyDescent="0.35">
      <c r="C69" s="39"/>
    </row>
    <row r="70" spans="1:3" x14ac:dyDescent="0.35">
      <c r="C70" s="39"/>
    </row>
    <row r="71" spans="1:3" x14ac:dyDescent="0.35">
      <c r="C71" s="39"/>
    </row>
    <row r="72" spans="1:3" x14ac:dyDescent="0.35">
      <c r="C72" s="39"/>
    </row>
    <row r="73" spans="1:3" x14ac:dyDescent="0.35">
      <c r="C73" s="39"/>
    </row>
    <row r="74" spans="1:3" x14ac:dyDescent="0.35">
      <c r="C74" s="39"/>
    </row>
    <row r="75" spans="1:3" x14ac:dyDescent="0.35">
      <c r="C75" s="39"/>
    </row>
    <row r="76" spans="1:3" x14ac:dyDescent="0.35">
      <c r="C76" s="39"/>
    </row>
    <row r="77" spans="1:3" x14ac:dyDescent="0.35">
      <c r="C77" s="39"/>
    </row>
    <row r="78" spans="1:3" x14ac:dyDescent="0.35">
      <c r="C78" s="39"/>
    </row>
    <row r="79" spans="1:3" x14ac:dyDescent="0.35">
      <c r="C79" s="39"/>
    </row>
    <row r="80" spans="1:3" x14ac:dyDescent="0.35">
      <c r="C80" s="39"/>
    </row>
    <row r="81" spans="3:3" x14ac:dyDescent="0.35">
      <c r="C81" s="39"/>
    </row>
    <row r="82" spans="3:3" x14ac:dyDescent="0.35">
      <c r="C82" s="39"/>
    </row>
    <row r="83" spans="3:3" x14ac:dyDescent="0.35">
      <c r="C83" s="39"/>
    </row>
    <row r="84" spans="3:3" x14ac:dyDescent="0.35">
      <c r="C84" s="39"/>
    </row>
    <row r="85" spans="3:3" x14ac:dyDescent="0.35">
      <c r="C85" s="39"/>
    </row>
    <row r="86" spans="3:3" x14ac:dyDescent="0.35">
      <c r="C86" s="39"/>
    </row>
    <row r="87" spans="3:3" x14ac:dyDescent="0.35">
      <c r="C87" s="39"/>
    </row>
    <row r="88" spans="3:3" x14ac:dyDescent="0.35">
      <c r="C88" s="39"/>
    </row>
    <row r="89" spans="3:3" x14ac:dyDescent="0.35">
      <c r="C89" s="39"/>
    </row>
    <row r="90" spans="3:3" x14ac:dyDescent="0.35">
      <c r="C90" s="39"/>
    </row>
    <row r="91" spans="3:3" x14ac:dyDescent="0.35">
      <c r="C91" s="39"/>
    </row>
    <row r="92" spans="3:3" x14ac:dyDescent="0.35">
      <c r="C92" s="39"/>
    </row>
    <row r="93" spans="3:3" x14ac:dyDescent="0.35">
      <c r="C93" s="39"/>
    </row>
    <row r="94" spans="3:3" x14ac:dyDescent="0.35">
      <c r="C94" s="39"/>
    </row>
    <row r="95" spans="3:3" x14ac:dyDescent="0.35">
      <c r="C95" s="39"/>
    </row>
    <row r="96" spans="3:3" x14ac:dyDescent="0.35">
      <c r="C96" s="39"/>
    </row>
    <row r="97" spans="3:3" x14ac:dyDescent="0.35">
      <c r="C97" s="39"/>
    </row>
    <row r="98" spans="3:3" x14ac:dyDescent="0.35">
      <c r="C98" s="39"/>
    </row>
    <row r="99" spans="3:3" x14ac:dyDescent="0.35">
      <c r="C99" s="39"/>
    </row>
    <row r="100" spans="3:3" x14ac:dyDescent="0.35">
      <c r="C100" s="39"/>
    </row>
    <row r="101" spans="3:3" x14ac:dyDescent="0.35">
      <c r="C101" s="39"/>
    </row>
    <row r="102" spans="3:3" x14ac:dyDescent="0.35">
      <c r="C102" s="39"/>
    </row>
    <row r="103" spans="3:3" x14ac:dyDescent="0.35">
      <c r="C103" s="39"/>
    </row>
    <row r="104" spans="3:3" x14ac:dyDescent="0.35">
      <c r="C104" s="39"/>
    </row>
    <row r="105" spans="3:3" x14ac:dyDescent="0.35">
      <c r="C105" s="39"/>
    </row>
    <row r="106" spans="3:3" x14ac:dyDescent="0.35">
      <c r="C106" s="39"/>
    </row>
    <row r="107" spans="3:3" x14ac:dyDescent="0.35">
      <c r="C107" s="39"/>
    </row>
    <row r="108" spans="3:3" x14ac:dyDescent="0.35">
      <c r="C108" s="39"/>
    </row>
    <row r="109" spans="3:3" x14ac:dyDescent="0.35">
      <c r="C109" s="39"/>
    </row>
    <row r="110" spans="3:3" x14ac:dyDescent="0.35">
      <c r="C110" s="39"/>
    </row>
    <row r="111" spans="3:3" x14ac:dyDescent="0.35">
      <c r="C111" s="39"/>
    </row>
    <row r="112" spans="3:3" x14ac:dyDescent="0.35">
      <c r="C112" s="39"/>
    </row>
    <row r="113" spans="3:3" x14ac:dyDescent="0.35">
      <c r="C113" s="39"/>
    </row>
    <row r="114" spans="3:3" x14ac:dyDescent="0.35">
      <c r="C114" s="39"/>
    </row>
    <row r="115" spans="3:3" x14ac:dyDescent="0.35">
      <c r="C115" s="39"/>
    </row>
    <row r="116" spans="3:3" x14ac:dyDescent="0.35">
      <c r="C116" s="39"/>
    </row>
    <row r="117" spans="3:3" x14ac:dyDescent="0.35">
      <c r="C117" s="39"/>
    </row>
    <row r="118" spans="3:3" x14ac:dyDescent="0.35">
      <c r="C118" s="39"/>
    </row>
    <row r="119" spans="3:3" x14ac:dyDescent="0.35">
      <c r="C119" s="39"/>
    </row>
    <row r="120" spans="3:3" x14ac:dyDescent="0.35">
      <c r="C120" s="39"/>
    </row>
    <row r="121" spans="3:3" x14ac:dyDescent="0.35">
      <c r="C121" s="39"/>
    </row>
    <row r="122" spans="3:3" x14ac:dyDescent="0.35">
      <c r="C122" s="39"/>
    </row>
    <row r="123" spans="3:3" x14ac:dyDescent="0.35">
      <c r="C123" s="39"/>
    </row>
    <row r="124" spans="3:3" x14ac:dyDescent="0.35">
      <c r="C124" s="39"/>
    </row>
    <row r="125" spans="3:3" x14ac:dyDescent="0.35">
      <c r="C125" s="39"/>
    </row>
    <row r="126" spans="3:3" x14ac:dyDescent="0.35">
      <c r="C126" s="39"/>
    </row>
    <row r="127" spans="3:3" x14ac:dyDescent="0.35">
      <c r="C127" s="39"/>
    </row>
    <row r="128" spans="3:3" x14ac:dyDescent="0.35">
      <c r="C128" s="39"/>
    </row>
    <row r="129" spans="3:3" x14ac:dyDescent="0.35">
      <c r="C129" s="39"/>
    </row>
    <row r="130" spans="3:3" x14ac:dyDescent="0.35">
      <c r="C130" s="39"/>
    </row>
    <row r="131" spans="3:3" x14ac:dyDescent="0.35">
      <c r="C131" s="39"/>
    </row>
    <row r="132" spans="3:3" x14ac:dyDescent="0.35">
      <c r="C132" s="39"/>
    </row>
    <row r="133" spans="3:3" x14ac:dyDescent="0.35">
      <c r="C133" s="39"/>
    </row>
    <row r="134" spans="3:3" x14ac:dyDescent="0.35">
      <c r="C134" s="39"/>
    </row>
    <row r="135" spans="3:3" x14ac:dyDescent="0.35">
      <c r="C135" s="39"/>
    </row>
    <row r="136" spans="3:3" x14ac:dyDescent="0.35">
      <c r="C136" s="39"/>
    </row>
    <row r="137" spans="3:3" x14ac:dyDescent="0.35">
      <c r="C137" s="39"/>
    </row>
    <row r="138" spans="3:3" x14ac:dyDescent="0.35">
      <c r="C138" s="39"/>
    </row>
    <row r="139" spans="3:3" x14ac:dyDescent="0.35">
      <c r="C139" s="39"/>
    </row>
    <row r="140" spans="3:3" x14ac:dyDescent="0.35">
      <c r="C140" s="39"/>
    </row>
    <row r="141" spans="3:3" x14ac:dyDescent="0.35">
      <c r="C141" s="39"/>
    </row>
    <row r="142" spans="3:3" x14ac:dyDescent="0.35">
      <c r="C142" s="39"/>
    </row>
    <row r="143" spans="3:3" x14ac:dyDescent="0.35">
      <c r="C143" s="39"/>
    </row>
    <row r="144" spans="3:3" x14ac:dyDescent="0.35">
      <c r="C144" s="39"/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458443-E798-4C91-966A-552F3D20727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 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 Carolina Amaya Bedoya</dc:creator>
  <cp:keywords/>
  <dc:description/>
  <cp:lastModifiedBy>Vivian Carolina Amaya Bedoya</cp:lastModifiedBy>
  <cp:revision/>
  <dcterms:created xsi:type="dcterms:W3CDTF">2017-03-30T16:42:39Z</dcterms:created>
  <dcterms:modified xsi:type="dcterms:W3CDTF">2022-05-20T14:55:59Z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0x010100E2CEA7C94340EF47A8771CE21BE7D4F8</vt:lpwstr>
  </property>
  <property fmtid="{D5CDD505-2E9C-101B-9397-08002B2CF9AE}" pid="3" name="MSIP_Label_5ba29404-f020-4cd6-a1ec-cebf7ea621a4_Enabled">
    <vt:lpwstr>True</vt:lpwstr>
  </property>
  <property fmtid="{D5CDD505-2E9C-101B-9397-08002B2CF9AE}" pid="4" name="MSIP_Label_5ba29404-f020-4cd6-a1ec-cebf7ea621a4_SiteId">
    <vt:lpwstr>5e3d1ca0-7f75-4014-9422-06979167bedc</vt:lpwstr>
  </property>
  <property fmtid="{D5CDD505-2E9C-101B-9397-08002B2CF9AE}" pid="5" name="MSIP_Label_5ba29404-f020-4cd6-a1ec-cebf7ea621a4_Owner">
    <vt:lpwstr>vamaya@icetex.gov.co</vt:lpwstr>
  </property>
  <property fmtid="{D5CDD505-2E9C-101B-9397-08002B2CF9AE}" pid="6" name="MSIP_Label_5ba29404-f020-4cd6-a1ec-cebf7ea621a4_SetDate">
    <vt:lpwstr>2022-05-20T14:55:45.1673954Z</vt:lpwstr>
  </property>
  <property fmtid="{D5CDD505-2E9C-101B-9397-08002B2CF9AE}" pid="7" name="MSIP_Label_5ba29404-f020-4cd6-a1ec-cebf7ea621a4_Name">
    <vt:lpwstr>Pública</vt:lpwstr>
  </property>
  <property fmtid="{D5CDD505-2E9C-101B-9397-08002B2CF9AE}" pid="8" name="MSIP_Label_5ba29404-f020-4cd6-a1ec-cebf7ea621a4_Application">
    <vt:lpwstr>Microsoft Azure Information Protection</vt:lpwstr>
  </property>
  <property fmtid="{D5CDD505-2E9C-101B-9397-08002B2CF9AE}" pid="9" name="MSIP_Label_5ba29404-f020-4cd6-a1ec-cebf7ea621a4_ActionId">
    <vt:lpwstr>3ee40c91-3dce-4aa5-8e53-42a390f1eba7</vt:lpwstr>
  </property>
  <property fmtid="{D5CDD505-2E9C-101B-9397-08002B2CF9AE}" pid="10" name="MSIP_Label_5ba29404-f020-4cd6-a1ec-cebf7ea621a4_Extended_MSFT_Method">
    <vt:lpwstr>Manual</vt:lpwstr>
  </property>
  <property fmtid="{D5CDD505-2E9C-101B-9397-08002B2CF9AE}" pid="11" name="Sensitivity">
    <vt:lpwstr>Pública</vt:lpwstr>
  </property>
</Properties>
</file>