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644" documentId="13_ncr:1_{0C9E1186-D5DA-465C-86FC-BAA4A9C5FB27}" xr6:coauthVersionLast="47" xr6:coauthVersionMax="47" xr10:uidLastSave="{4E714159-B83D-4983-90A4-89790E804145}"/>
  <bookViews>
    <workbookView xWindow="-110" yWindow="-110" windowWidth="19420" windowHeight="10420" tabRatio="651" firstSheet="4" activeTab="9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Mayo" sheetId="32" r:id="rId9"/>
    <sheet name="ESF Mayo" sheetId="33" r:id="rId10"/>
    <sheet name="ER Acumulado" sheetId="2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0" localSheetId="10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5" l="1"/>
  <c r="C39" i="25"/>
  <c r="C40" i="25"/>
  <c r="C41" i="25"/>
  <c r="C38" i="25"/>
  <c r="C36" i="25"/>
  <c r="C35" i="25"/>
  <c r="C34" i="25"/>
  <c r="C33" i="25"/>
  <c r="C32" i="25"/>
  <c r="C26" i="25"/>
  <c r="C19" i="25"/>
  <c r="C15" i="25"/>
  <c r="C14" i="25"/>
  <c r="C13" i="25"/>
  <c r="C12" i="25"/>
  <c r="I39" i="33"/>
  <c r="H38" i="33"/>
  <c r="G38" i="33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G40" i="33" s="1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I14" i="33"/>
  <c r="C14" i="33"/>
  <c r="B14" i="33"/>
  <c r="H12" i="33"/>
  <c r="G12" i="33"/>
  <c r="D12" i="33"/>
  <c r="C42" i="32"/>
  <c r="C21" i="32"/>
  <c r="C16" i="32"/>
  <c r="C20" i="30"/>
  <c r="B40" i="33" l="1"/>
  <c r="C23" i="32"/>
  <c r="C28" i="32" s="1"/>
  <c r="C44" i="32" s="1"/>
  <c r="C49" i="32" s="1"/>
  <c r="C40" i="33"/>
  <c r="D14" i="33"/>
  <c r="D40" i="33"/>
  <c r="I38" i="33"/>
  <c r="I40" i="33"/>
  <c r="I27" i="33"/>
  <c r="D21" i="33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2" i="25" s="1"/>
  <c r="C44" i="25" s="1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<sst xmlns="http://schemas.openxmlformats.org/spreadsheetml/2006/main" count="409" uniqueCount="83">
  <si>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</si>
  <si>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</si>
  <si>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</si>
  <si>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</si>
  <si>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</si>
  <si>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</si>
  <si>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</si>
  <si>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</si>
  <si>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</si>
  <si>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</si>
  <si>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</si>
  <si>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</si>
  <si>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</si>
  <si>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</si>
  <si>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</si>
  <si>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</si>
  <si>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</si>
  <si>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</si>
  <si>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</si>
  <si>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</si>
  <si>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</si>
  <si>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</si>
  <si>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</si>
  <si>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</si>
  <si>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</si>
  <si>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</si>
  <si>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</si>
  <si>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</si>
  <si>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</si>
  <si>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</si>
  <si>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</si>
  <si>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</si>
  <si>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</si>
  <si>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</si>
  <si>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</si>
  <si>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</si>
  <si>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</si>
  <si>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</si>
  <si>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</si>
  <si>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</si>
  <si>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</si>
  <si>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</si>
  <si>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</si>
  <si>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</si>
  <si>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</si>
  <si>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</si>
  <si>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</si>
  <si>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</si>
  <si>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</si>
  <si>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</si>
  <si>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</si>
  <si>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</si>
  <si>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</si>
  <si>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</si>
  <si>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</si>
  <si>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</si>
  <si>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</si>
  <si>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</si>
  <si>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</si>
  <si>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</si>
  <si>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</si>
  <si>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</si>
  <si>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</si>
  <si>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</si>
  <si>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</si>
  <si>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</si>
  <si>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</si>
  <si>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</si>
  <si>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</si>
  <si>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</si>
  <si>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</si>
  <si>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</si>
  <si>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</si>
  <si>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</si>
  <si>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</si>
  <si>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</si>
  <si>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</si>
  <si>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</si>
  <si>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</si>
  <si>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AL 31 DE MAYO DE 2022</t>
  </si>
  <si>
    <t>ESTADO DE SITUACIÓN FINANCIERA AL 31 DE MAYO Y 30 DE ABRIL DE 2022</t>
  </si>
  <si>
    <t>Mayo 31
de  2022</t>
  </si>
  <si>
    <t>DEL 01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</si>
</sst>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;[Red]\-&quot;$&quot;#,##0.00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F3AF00-1E66-4AC6-9820-98DC8F4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3AD924-E3A1-4E88-8B8D-47AC6C7F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6268.1</v>
      </c>
      <c r="G20" s="26"/>
    </row>
    <row r="21" spans="1:7" x14ac:dyDescent="0.35">
      <c r="A21" s="3"/>
      <c r="B21" s="81"/>
      <c r="C21" s="30">
        <f>SUM(C19:C20)</f>
        <v>13541.900000000001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52687.799999999996</v>
      </c>
      <c r="D23" s="32"/>
    </row>
    <row r="24" spans="1:7" x14ac:dyDescent="0.35">
      <c r="A24" s="3"/>
      <c r="B24" s="62"/>
      <c r="C24" s="25"/>
      <c r="G24" s="86"/>
    </row>
    <row r="25" spans="1:7" x14ac:dyDescent="0.35">
      <c r="A25" s="3" t="s">
        <v>13</v>
      </c>
      <c r="B25" s="62"/>
      <c r="C25" s="25"/>
      <c r="G25" s="86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66839.099999999991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35">
      <c r="A42" s="3"/>
      <c r="B42" s="62"/>
      <c r="C42" s="25">
        <f>SUM(C38:C41)</f>
        <v>11391.5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FDF-8B3E-4661-8C75-F8AB487FD8B3}">
  <dimension ref="A1:I43"/>
  <sheetViews>
    <sheetView tabSelected="1" topLeftCell="B21" zoomScale="70" zoomScaleNormal="70" workbookViewId="0">
      <selection activeCell="F30" sqref="F30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7" t="s">
        <v>30</v>
      </c>
      <c r="C9" s="87"/>
      <c r="D9" s="87"/>
      <c r="G9" s="87" t="s">
        <v>30</v>
      </c>
      <c r="H9" s="87"/>
      <c r="I9" s="87"/>
    </row>
    <row r="10" spans="1:9" s="17" customFormat="1" ht="27" x14ac:dyDescent="0.35">
      <c r="A10" s="40" t="s">
        <v>31</v>
      </c>
      <c r="B10" s="13" t="s">
        <v>81</v>
      </c>
      <c r="C10" s="13" t="s">
        <v>78</v>
      </c>
      <c r="D10" s="13" t="s">
        <v>32</v>
      </c>
      <c r="F10" s="40" t="s">
        <v>33</v>
      </c>
      <c r="G10" s="13" t="s">
        <v>81</v>
      </c>
      <c r="H10" s="13" t="s">
        <v>78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415037.4</v>
      </c>
      <c r="C12" s="30">
        <v>394973</v>
      </c>
      <c r="D12" s="30">
        <f>+B12-C12</f>
        <v>20064.400000000023</v>
      </c>
      <c r="F12" s="46" t="s">
        <v>69</v>
      </c>
      <c r="G12" s="42">
        <f>+G14+G15</f>
        <v>849030.4</v>
      </c>
      <c r="H12" s="42">
        <f>+H14+H15</f>
        <v>842092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507516</v>
      </c>
      <c r="C14" s="43">
        <f>SUM(C16:C19)</f>
        <v>492969.9</v>
      </c>
      <c r="D14" s="43">
        <f>+B14-C14</f>
        <v>14546.099999999977</v>
      </c>
      <c r="F14" s="46" t="s">
        <v>58</v>
      </c>
      <c r="G14" s="30">
        <v>1280.9000000000001</v>
      </c>
      <c r="H14" s="30">
        <v>1341.5</v>
      </c>
      <c r="I14" s="55">
        <f>+G14-H14</f>
        <v>-60.599999999999909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847749.5</v>
      </c>
      <c r="H15" s="25">
        <v>840750.5</v>
      </c>
      <c r="I15" s="55">
        <f>+G15-H15</f>
        <v>6999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507516</v>
      </c>
      <c r="C17" s="25">
        <v>492969.9</v>
      </c>
      <c r="D17" s="25">
        <f t="shared" si="0"/>
        <v>14546.099999999977</v>
      </c>
      <c r="E17" s="39"/>
      <c r="F17" s="76" t="s">
        <v>35</v>
      </c>
      <c r="G17" s="25">
        <v>1012060.6</v>
      </c>
      <c r="H17" s="25">
        <v>1004902.3</v>
      </c>
      <c r="I17" s="25">
        <f>+G17-H17</f>
        <v>7158.2999999999302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35015.699999999997</v>
      </c>
      <c r="H19" s="25">
        <v>36463.800000000003</v>
      </c>
      <c r="I19" s="25">
        <f>+G19-H19</f>
        <v>-1448.1000000000058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6533908.3000000007</v>
      </c>
      <c r="C21" s="25">
        <f>SUM(C23:C25)</f>
        <v>6587456.5999999996</v>
      </c>
      <c r="D21" s="25">
        <f>+B21-C21</f>
        <v>-53548.299999998882</v>
      </c>
      <c r="F21" s="77" t="s">
        <v>41</v>
      </c>
      <c r="G21" s="42">
        <v>3511</v>
      </c>
      <c r="H21" s="42">
        <v>3466.5</v>
      </c>
      <c r="I21" s="25">
        <f>+G21-H21</f>
        <v>44.5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7884124.2000000002</v>
      </c>
      <c r="C23" s="25">
        <v>7902809.7999999998</v>
      </c>
      <c r="D23" s="25">
        <f>+B23-C23</f>
        <v>-18685.599999999627</v>
      </c>
      <c r="F23" s="3" t="s">
        <v>47</v>
      </c>
      <c r="G23" s="25">
        <v>1180.5</v>
      </c>
      <c r="H23" s="25">
        <v>1284.2</v>
      </c>
      <c r="I23" s="25">
        <f>+G23-H23</f>
        <v>-103.70000000000005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-1350215.9</v>
      </c>
      <c r="C25" s="25">
        <v>-1315353.2</v>
      </c>
      <c r="D25" s="25">
        <f>+B25-C25</f>
        <v>-34862.699999999953</v>
      </c>
      <c r="F25" s="3" t="s">
        <v>45</v>
      </c>
      <c r="G25" s="16">
        <v>1058983.8</v>
      </c>
      <c r="H25" s="16">
        <v>1097930.1000000001</v>
      </c>
      <c r="I25" s="57">
        <f>+G25-H25</f>
        <v>-38946.300000000047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134432</v>
      </c>
      <c r="C27" s="48">
        <v>111059.8</v>
      </c>
      <c r="D27" s="25">
        <f>+B27-C27</f>
        <v>23372.199999999997</v>
      </c>
      <c r="E27" s="39"/>
      <c r="F27" s="3" t="s">
        <v>49</v>
      </c>
      <c r="G27" s="16">
        <f>SUM(G14:G26)</f>
        <v>2959782</v>
      </c>
      <c r="H27" s="16">
        <f>SUM(H14:H26)</f>
        <v>2986138.9000000004</v>
      </c>
      <c r="I27" s="16">
        <f>+G27-H27</f>
        <v>-26356.900000000373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34145.5</v>
      </c>
      <c r="C30" s="48">
        <v>34245.9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2000460.9</v>
      </c>
      <c r="I31" s="58">
        <f t="shared" ref="I31:I36" si="1">+G31-H31</f>
        <v>167288.5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1843906.6</v>
      </c>
      <c r="I32" s="58">
        <f t="shared" si="1"/>
        <v>-167288.5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4226.7</v>
      </c>
      <c r="C34" s="48">
        <v>4054.1</v>
      </c>
      <c r="D34" s="25">
        <f>+B34-C34</f>
        <v>172.59999999999991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605.20000000000005</v>
      </c>
      <c r="C36" s="51">
        <v>1737.3</v>
      </c>
      <c r="D36" s="51">
        <f>+B36-C36</f>
        <v>-1132.0999999999999</v>
      </c>
      <c r="E36" s="39"/>
      <c r="F36" s="3" t="s">
        <v>24</v>
      </c>
      <c r="G36" s="85">
        <v>114141.4</v>
      </c>
      <c r="H36" s="16">
        <v>84410</v>
      </c>
      <c r="I36" s="57">
        <f t="shared" si="1"/>
        <v>29731.399999999994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4670089.1000000006</v>
      </c>
      <c r="H38" s="16">
        <f>SUM(H31:H37)</f>
        <v>4640357.7</v>
      </c>
      <c r="I38" s="16">
        <f>+G38-H38</f>
        <v>29731.400000000373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7629871.1000000015</v>
      </c>
      <c r="C40" s="38">
        <f>+C36+C34+C32+C30+C27+C21+C14+C12</f>
        <v>7626496.5999999996</v>
      </c>
      <c r="D40" s="38">
        <f>+B40-C40</f>
        <v>3374.5000000018626</v>
      </c>
      <c r="E40" s="39"/>
      <c r="F40" s="3" t="s">
        <v>57</v>
      </c>
      <c r="G40" s="38">
        <f>+G27+G38</f>
        <v>7629871.1000000006</v>
      </c>
      <c r="H40" s="38">
        <f>+H27+H38</f>
        <v>7626496.6000000006</v>
      </c>
      <c r="I40" s="38">
        <f>+G40-H40</f>
        <v>3374.5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workbookViewId="0">
      <selection activeCell="C10" sqref="C10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82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44682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Enero'!C12+'ER Febrero'!C12+'ER Marzo'!C12+'ER Abril'!C12+'ER Mayo'!C12</f>
        <v>336278.8</v>
      </c>
    </row>
    <row r="13" spans="1:4" x14ac:dyDescent="0.35">
      <c r="A13" s="3" t="s">
        <v>6</v>
      </c>
      <c r="C13" s="69">
        <f>+'ER Enero'!C13+'ER Febrero'!C13+'ER Marzo'!C13+'ER Abril'!C13+'ER Mayo'!C13</f>
        <v>-2</v>
      </c>
      <c r="D13" s="47"/>
    </row>
    <row r="14" spans="1:4" x14ac:dyDescent="0.35">
      <c r="A14" s="3" t="s">
        <v>7</v>
      </c>
      <c r="C14" s="69">
        <f>+'ER Enero'!C14+'ER Febrero'!C14+'ER Marzo'!C14+'ER Abril'!C14+'ER Mayo'!C14</f>
        <v>9357.9</v>
      </c>
    </row>
    <row r="15" spans="1:4" ht="13.5" customHeight="1" x14ac:dyDescent="0.35">
      <c r="A15" s="3" t="s">
        <v>8</v>
      </c>
      <c r="C15" s="70">
        <f>+'ER Enero'!C15+'ER Febrero'!C15+'ER Marzo'!C15+'ER Abril'!C15+'ER Mayo'!C15</f>
        <v>3347.2999999999997</v>
      </c>
    </row>
    <row r="16" spans="1:4" ht="13.5" customHeight="1" x14ac:dyDescent="0.35">
      <c r="A16" s="29"/>
      <c r="C16" s="71">
        <f>SUM(C12:C15)</f>
        <v>348982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Enero'!C19+'ER Febrero'!C19+'ER Marzo'!C19+'ER Abril'!C19+'ER Mayo'!C19</f>
        <v>35407.4</v>
      </c>
    </row>
    <row r="20" spans="1:6" ht="15" x14ac:dyDescent="0.35">
      <c r="A20" s="3" t="s">
        <v>11</v>
      </c>
      <c r="C20" s="70">
        <f>+'ER Enero'!C20+'ER Febrero'!C20+'ER Marzo'!C20+'ER Abril'!C20+'ER Mayo'!C20+0.1</f>
        <v>43049.4</v>
      </c>
    </row>
    <row r="21" spans="1:6" x14ac:dyDescent="0.35">
      <c r="A21" s="3"/>
      <c r="B21" s="81"/>
      <c r="C21" s="71">
        <f>SUM(C19:C20)</f>
        <v>78456.800000000003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270525.2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Enero'!C26+'ER Febrero'!C26+'ER Marzo'!C26+'ER Abril'!C26+'ER Mayo'!C26</f>
        <v>189019.7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81505.5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Enero'!C32+'ER Febrero'!C32+'ER Marzo'!C32+'ER Abril'!C32+'ER Mayo'!C32</f>
        <v>60496.4</v>
      </c>
    </row>
    <row r="33" spans="1:6" x14ac:dyDescent="0.35">
      <c r="A33" s="3" t="s">
        <v>17</v>
      </c>
      <c r="C33" s="69">
        <f>+'ER Enero'!C33+'ER Febrero'!C33+'ER Marzo'!C33+'ER Abril'!C33+'ER Mayo'!C33</f>
        <v>-29.999999999999993</v>
      </c>
    </row>
    <row r="34" spans="1:6" x14ac:dyDescent="0.35">
      <c r="A34" s="3"/>
      <c r="C34" s="69">
        <f>+'ER Enero'!C34+'ER Febrero'!C34+'ER Marzo'!C34+'ER Abril'!C34+'ER Mayo'!C34</f>
        <v>0</v>
      </c>
    </row>
    <row r="35" spans="1:6" x14ac:dyDescent="0.35">
      <c r="A35" s="3" t="s">
        <v>18</v>
      </c>
      <c r="C35" s="69">
        <f>+'ER Enero'!C35+'ER Febrero'!C35+'ER Marzo'!C35+'ER Abril'!C35+'ER Mayo'!C35</f>
        <v>43453.599999999999</v>
      </c>
      <c r="E35" s="68"/>
      <c r="F35" s="68"/>
    </row>
    <row r="36" spans="1:6" x14ac:dyDescent="0.35">
      <c r="A36" s="3"/>
      <c r="C36" s="69">
        <f>+'ER Enero'!C36+'ER Febrero'!C36+'ER Marzo'!C36+'ER Abril'!C36+'ER Mayo'!C36</f>
        <v>0</v>
      </c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Enero'!C38+'ER Febrero'!C38+'ER Marzo'!C38+'ER Abril'!C38+'ER Mayo'!C38</f>
        <v>8925.1999999999989</v>
      </c>
    </row>
    <row r="39" spans="1:6" x14ac:dyDescent="0.35">
      <c r="A39" s="60" t="s">
        <v>21</v>
      </c>
      <c r="C39" s="69">
        <f>+'ER Enero'!C39+'ER Febrero'!C39+'ER Marzo'!C39+'ER Abril'!C39+'ER Mayo'!C39</f>
        <v>2850.7</v>
      </c>
    </row>
    <row r="40" spans="1:6" x14ac:dyDescent="0.35">
      <c r="A40" s="60" t="s">
        <v>22</v>
      </c>
      <c r="C40" s="69">
        <f>+'ER Enero'!C40+'ER Febrero'!C40+'ER Marzo'!C40+'ER Abril'!C40+'ER Mayo'!C40</f>
        <v>47600</v>
      </c>
    </row>
    <row r="41" spans="1:6" ht="15" x14ac:dyDescent="0.35">
      <c r="A41" s="60" t="s">
        <v>23</v>
      </c>
      <c r="C41" s="70">
        <f>+'ER Enero'!C41+'ER Febrero'!C41+'ER Marzo'!C41+'ER Abril'!C41+'ER Mayo'!C41</f>
        <v>11908.3</v>
      </c>
    </row>
    <row r="42" spans="1:6" x14ac:dyDescent="0.35">
      <c r="A42" s="3"/>
      <c r="C42" s="69">
        <f>SUM(C38:C41)</f>
        <v>71284.2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114141.3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114141.3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7" t="s">
        <v>30</v>
      </c>
      <c r="C9" s="87"/>
      <c r="D9" s="87"/>
      <c r="G9" s="87" t="s">
        <v>30</v>
      </c>
      <c r="H9" s="87"/>
      <c r="I9" s="87"/>
    </row>
    <row r="10" spans="1:9" s="17" customFormat="1" ht="27" x14ac:dyDescent="0.3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79" customWidth="1"/>
    <col min="3" max="3" width="28.1796875" style="20" customWidth="1"/>
    <col min="4" max="4" width="13" style="20" bestFit="1" customWidth="1"/>
    <col min="5" max="16384" width="8" style="20"/>
  </cols>
  <sheetData>
    <row r="1" spans="1:6" s="19" customFormat="1" ht="17" x14ac:dyDescent="0.35">
      <c r="A1" s="17" t="s">
        <v>0</v>
      </c>
      <c r="B1" s="18"/>
      <c r="C1" s="18"/>
    </row>
    <row r="2" spans="1:6" s="19" customFormat="1" ht="17" x14ac:dyDescent="0.35">
      <c r="A2" s="17" t="s">
        <v>1</v>
      </c>
      <c r="B2" s="18"/>
      <c r="C2" s="18"/>
    </row>
    <row r="3" spans="1:6" x14ac:dyDescent="0.35">
      <c r="A3" s="17"/>
      <c r="B3" s="17"/>
      <c r="C3" s="17"/>
    </row>
    <row r="4" spans="1:6" s="22" customFormat="1" x14ac:dyDescent="0.35">
      <c r="A4" s="17" t="s">
        <v>2</v>
      </c>
      <c r="B4" s="21"/>
      <c r="C4" s="21"/>
    </row>
    <row r="5" spans="1:6" s="22" customFormat="1" x14ac:dyDescent="0.35">
      <c r="A5" s="17" t="s">
        <v>70</v>
      </c>
      <c r="B5" s="21"/>
      <c r="C5" s="21"/>
    </row>
    <row r="6" spans="1:6" s="21" customFormat="1" x14ac:dyDescent="0.35">
      <c r="A6" s="23" t="s">
        <v>3</v>
      </c>
      <c r="B6" s="24"/>
      <c r="C6" s="24"/>
    </row>
    <row r="7" spans="1:6" s="17" customFormat="1" x14ac:dyDescent="0.35">
      <c r="B7" s="1"/>
    </row>
    <row r="8" spans="1:6" s="17" customFormat="1" x14ac:dyDescent="0.35">
      <c r="B8" s="1"/>
    </row>
    <row r="9" spans="1:6" x14ac:dyDescent="0.35">
      <c r="B9" s="1"/>
      <c r="C9" s="2">
        <v>44593</v>
      </c>
    </row>
    <row r="11" spans="1:6" x14ac:dyDescent="0.35">
      <c r="A11" s="20" t="s">
        <v>4</v>
      </c>
    </row>
    <row r="12" spans="1:6" x14ac:dyDescent="0.35">
      <c r="A12" s="3" t="s">
        <v>5</v>
      </c>
      <c r="C12" s="25">
        <v>57311.9</v>
      </c>
    </row>
    <row r="13" spans="1:6" x14ac:dyDescent="0.35">
      <c r="A13" s="3" t="s">
        <v>6</v>
      </c>
      <c r="C13" s="25">
        <v>0</v>
      </c>
      <c r="F13" s="27"/>
    </row>
    <row r="14" spans="1:6" x14ac:dyDescent="0.35">
      <c r="A14" s="3" t="s">
        <v>7</v>
      </c>
      <c r="C14" s="25">
        <v>1560.3</v>
      </c>
    </row>
    <row r="15" spans="1:6" ht="13.5" customHeight="1" x14ac:dyDescent="0.35">
      <c r="A15" s="3" t="s">
        <v>8</v>
      </c>
      <c r="C15" s="28">
        <v>903.7</v>
      </c>
    </row>
    <row r="16" spans="1:6" ht="13.5" customHeight="1" x14ac:dyDescent="0.35">
      <c r="A16" s="29"/>
      <c r="C16" s="30">
        <f>SUM(C12:C15)</f>
        <v>59775.9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6580.6</v>
      </c>
    </row>
    <row r="20" spans="1:4" ht="15" x14ac:dyDescent="0.35">
      <c r="A20" s="3" t="s">
        <v>11</v>
      </c>
      <c r="C20" s="28">
        <v>7526.2000000000007</v>
      </c>
    </row>
    <row r="21" spans="1:4" x14ac:dyDescent="0.35">
      <c r="A21" s="3"/>
      <c r="B21" s="81"/>
      <c r="C21" s="30">
        <f>SUM(C19:C20)</f>
        <v>14106.800000000001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45669.1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51807.199999999997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-6138.0999999999985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11145.4</v>
      </c>
    </row>
    <row r="33" spans="1:4" x14ac:dyDescent="0.35">
      <c r="A33" s="3" t="s">
        <v>17</v>
      </c>
      <c r="C33" s="25">
        <v>-64.900000000000006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9621.4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1666.6</v>
      </c>
    </row>
    <row r="39" spans="1:4" x14ac:dyDescent="0.35">
      <c r="A39" s="3" t="s">
        <v>21</v>
      </c>
      <c r="C39" s="25">
        <v>570.79999999999995</v>
      </c>
    </row>
    <row r="40" spans="1:4" x14ac:dyDescent="0.35">
      <c r="A40" s="3" t="s">
        <v>22</v>
      </c>
      <c r="C40" s="25">
        <v>10109.9</v>
      </c>
    </row>
    <row r="41" spans="1:4" ht="15" x14ac:dyDescent="0.35">
      <c r="A41" s="3" t="s">
        <v>23</v>
      </c>
      <c r="C41" s="28">
        <v>2413.6999999999998</v>
      </c>
      <c r="D41" s="47"/>
    </row>
    <row r="42" spans="1:4" x14ac:dyDescent="0.35">
      <c r="A42" s="3"/>
      <c r="C42" s="25">
        <f>SUM(C38:C41)</f>
        <v>14761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-197.19999999999891</v>
      </c>
    </row>
    <row r="45" spans="1:4" s="3" customFormat="1" x14ac:dyDescent="0.35">
      <c r="B45" s="79"/>
      <c r="C45" s="25"/>
    </row>
    <row r="46" spans="1:4" s="3" customFormat="1" x14ac:dyDescent="0.35">
      <c r="A46" s="3" t="s">
        <v>25</v>
      </c>
      <c r="B46" s="79"/>
      <c r="C46" s="25"/>
    </row>
    <row r="47" spans="1:4" s="3" customFormat="1" ht="15" x14ac:dyDescent="0.35">
      <c r="A47" s="3" t="s">
        <v>26</v>
      </c>
      <c r="B47" s="79"/>
      <c r="C47" s="28">
        <v>0</v>
      </c>
    </row>
    <row r="48" spans="1:4" s="3" customFormat="1" x14ac:dyDescent="0.35">
      <c r="A48" s="37"/>
      <c r="B48" s="79"/>
      <c r="C48" s="25"/>
    </row>
    <row r="49" spans="1:3" s="3" customFormat="1" ht="15" x14ac:dyDescent="0.35">
      <c r="A49" s="3" t="s">
        <v>27</v>
      </c>
      <c r="B49" s="1"/>
      <c r="C49" s="38">
        <f>+C44+C47</f>
        <v>-197.19999999999891</v>
      </c>
    </row>
    <row r="50" spans="1:3" s="3" customFormat="1" x14ac:dyDescent="0.35">
      <c r="B50" s="79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7" t="s">
        <v>30</v>
      </c>
      <c r="C9" s="87"/>
      <c r="D9" s="87"/>
      <c r="G9" s="87" t="s">
        <v>30</v>
      </c>
      <c r="H9" s="87"/>
      <c r="I9" s="87"/>
    </row>
    <row r="10" spans="1:9" s="17" customFormat="1" ht="27" x14ac:dyDescent="0.3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3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80" customWidth="1"/>
    <col min="3" max="3" width="28.1796875" style="20" customWidth="1"/>
    <col min="4" max="4" width="13" style="20" bestFit="1" customWidth="1"/>
    <col min="5" max="16384" width="8" style="20"/>
  </cols>
  <sheetData>
    <row r="1" spans="1:5" s="19" customFormat="1" ht="17" x14ac:dyDescent="0.35">
      <c r="A1" s="17" t="s">
        <v>0</v>
      </c>
      <c r="B1" s="18"/>
      <c r="C1" s="18"/>
    </row>
    <row r="2" spans="1:5" s="19" customFormat="1" ht="17" x14ac:dyDescent="0.35">
      <c r="A2" s="17" t="s">
        <v>1</v>
      </c>
      <c r="B2" s="18"/>
      <c r="C2" s="18"/>
    </row>
    <row r="3" spans="1:5" x14ac:dyDescent="0.35">
      <c r="A3" s="17"/>
      <c r="B3" s="17"/>
      <c r="C3" s="17"/>
    </row>
    <row r="4" spans="1:5" s="22" customFormat="1" x14ac:dyDescent="0.35">
      <c r="A4" s="17" t="s">
        <v>2</v>
      </c>
      <c r="B4" s="21"/>
      <c r="C4" s="21"/>
    </row>
    <row r="5" spans="1:5" s="22" customFormat="1" x14ac:dyDescent="0.35">
      <c r="A5" s="17" t="s">
        <v>73</v>
      </c>
      <c r="B5" s="21"/>
      <c r="C5" s="21"/>
    </row>
    <row r="6" spans="1:5" s="21" customFormat="1" x14ac:dyDescent="0.35">
      <c r="A6" s="23" t="s">
        <v>3</v>
      </c>
      <c r="B6" s="24"/>
      <c r="C6" s="24"/>
    </row>
    <row r="7" spans="1:5" s="17" customFormat="1" x14ac:dyDescent="0.35">
      <c r="B7" s="1"/>
    </row>
    <row r="8" spans="1:5" s="17" customFormat="1" x14ac:dyDescent="0.35">
      <c r="B8" s="1"/>
    </row>
    <row r="9" spans="1:5" x14ac:dyDescent="0.35">
      <c r="B9" s="1"/>
      <c r="C9" s="2">
        <v>44621</v>
      </c>
    </row>
    <row r="11" spans="1:5" x14ac:dyDescent="0.35">
      <c r="A11" s="20" t="s">
        <v>4</v>
      </c>
    </row>
    <row r="12" spans="1:5" x14ac:dyDescent="0.35">
      <c r="A12" s="3" t="s">
        <v>5</v>
      </c>
      <c r="C12" s="25">
        <v>72620.3</v>
      </c>
    </row>
    <row r="13" spans="1:5" x14ac:dyDescent="0.35">
      <c r="A13" s="3" t="s">
        <v>6</v>
      </c>
      <c r="C13" s="25">
        <v>0</v>
      </c>
      <c r="E13" s="27"/>
    </row>
    <row r="14" spans="1:5" x14ac:dyDescent="0.35">
      <c r="A14" s="3" t="s">
        <v>7</v>
      </c>
      <c r="C14" s="25">
        <v>1864.3</v>
      </c>
    </row>
    <row r="15" spans="1:5" ht="13.5" customHeight="1" x14ac:dyDescent="0.35">
      <c r="A15" s="3" t="s">
        <v>8</v>
      </c>
      <c r="C15" s="28">
        <v>508.1</v>
      </c>
    </row>
    <row r="16" spans="1:5" ht="13.5" customHeight="1" x14ac:dyDescent="0.35">
      <c r="A16" s="29"/>
      <c r="C16" s="30">
        <f>SUM(C12:C15)</f>
        <v>74992.700000000012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7303.8</v>
      </c>
    </row>
    <row r="20" spans="1:4" ht="15" x14ac:dyDescent="0.35">
      <c r="A20" s="3" t="s">
        <v>11</v>
      </c>
      <c r="C20" s="28">
        <v>10540.2</v>
      </c>
    </row>
    <row r="21" spans="1:4" x14ac:dyDescent="0.35">
      <c r="A21" s="3"/>
      <c r="B21" s="81"/>
      <c r="C21" s="30">
        <f>SUM(C19:C20)</f>
        <v>17844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57148.700000000012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6433.6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50715.100000000013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8680.2999999999993</v>
      </c>
    </row>
    <row r="33" spans="1:4" x14ac:dyDescent="0.35">
      <c r="A33" s="3" t="s">
        <v>17</v>
      </c>
      <c r="C33" s="25">
        <v>-158.6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5230.8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1722</v>
      </c>
    </row>
    <row r="39" spans="1:4" x14ac:dyDescent="0.35">
      <c r="A39" s="3" t="s">
        <v>21</v>
      </c>
      <c r="C39" s="25">
        <v>579.29999999999995</v>
      </c>
    </row>
    <row r="40" spans="1:4" x14ac:dyDescent="0.35">
      <c r="A40" s="3" t="s">
        <v>22</v>
      </c>
      <c r="C40" s="25">
        <v>11403.7</v>
      </c>
    </row>
    <row r="41" spans="1:4" ht="15" x14ac:dyDescent="0.35">
      <c r="A41" s="3" t="s">
        <v>23</v>
      </c>
      <c r="C41" s="28">
        <v>2546.4</v>
      </c>
      <c r="D41" s="83"/>
    </row>
    <row r="42" spans="1:4" x14ac:dyDescent="0.35">
      <c r="A42" s="3"/>
      <c r="C42" s="25">
        <f>SUM(C38:C41)</f>
        <v>16251.4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48216.200000000012</v>
      </c>
    </row>
    <row r="45" spans="1:4" s="3" customFormat="1" x14ac:dyDescent="0.35">
      <c r="B45" s="80"/>
      <c r="C45" s="25"/>
    </row>
    <row r="46" spans="1:4" s="3" customFormat="1" x14ac:dyDescent="0.35">
      <c r="A46" s="3" t="s">
        <v>25</v>
      </c>
      <c r="B46" s="80"/>
      <c r="C46" s="25"/>
    </row>
    <row r="47" spans="1:4" s="3" customFormat="1" ht="15" x14ac:dyDescent="0.35">
      <c r="A47" s="3" t="s">
        <v>26</v>
      </c>
      <c r="B47" s="80"/>
      <c r="C47" s="28">
        <v>0</v>
      </c>
    </row>
    <row r="48" spans="1:4" s="3" customFormat="1" x14ac:dyDescent="0.35">
      <c r="A48" s="37"/>
      <c r="B48" s="80"/>
      <c r="C48" s="25"/>
    </row>
    <row r="49" spans="1:3" s="3" customFormat="1" ht="15" x14ac:dyDescent="0.35">
      <c r="A49" s="3" t="s">
        <v>27</v>
      </c>
      <c r="B49" s="1"/>
      <c r="C49" s="38">
        <f>+C44+C47</f>
        <v>48216.200000000012</v>
      </c>
    </row>
    <row r="50" spans="1:3" s="3" customFormat="1" x14ac:dyDescent="0.35">
      <c r="B50" s="80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0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7" t="s">
        <v>30</v>
      </c>
      <c r="C9" s="87"/>
      <c r="D9" s="87"/>
      <c r="G9" s="87" t="s">
        <v>30</v>
      </c>
      <c r="H9" s="87"/>
      <c r="I9" s="87"/>
    </row>
    <row r="10" spans="1:9" s="17" customFormat="1" ht="27" x14ac:dyDescent="0.3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4" workbookViewId="0">
      <selection activeCell="A34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1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76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44652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72888.2</v>
      </c>
    </row>
    <row r="13" spans="1:3" x14ac:dyDescent="0.35">
      <c r="A13" s="3" t="s">
        <v>6</v>
      </c>
      <c r="C13" s="25">
        <v>-1.4</v>
      </c>
    </row>
    <row r="14" spans="1:3" x14ac:dyDescent="0.35">
      <c r="A14" s="3" t="s">
        <v>7</v>
      </c>
      <c r="C14" s="25">
        <v>1993</v>
      </c>
    </row>
    <row r="15" spans="1:3" ht="13.5" customHeight="1" x14ac:dyDescent="0.35">
      <c r="A15" s="3" t="s">
        <v>8</v>
      </c>
      <c r="C15" s="28">
        <v>544.70000000000005</v>
      </c>
    </row>
    <row r="16" spans="1:3" ht="13.5" customHeight="1" x14ac:dyDescent="0.35">
      <c r="A16" s="29"/>
      <c r="C16" s="30">
        <f>SUM(C12:C15)</f>
        <v>75424.5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7012.3</v>
      </c>
    </row>
    <row r="20" spans="1:3" ht="15" x14ac:dyDescent="0.35">
      <c r="A20" s="3" t="s">
        <v>11</v>
      </c>
      <c r="C20" s="28">
        <f>5303.9+4117.2</f>
        <v>9421.0999999999985</v>
      </c>
    </row>
    <row r="21" spans="1:3" x14ac:dyDescent="0.35">
      <c r="A21" s="3"/>
      <c r="C21" s="30">
        <f>SUM(C19:C20)</f>
        <v>16433.399999999998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58991.100000000006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110155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-51163.899999999994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25">
        <v>11521.8</v>
      </c>
    </row>
    <row r="33" spans="1:3" x14ac:dyDescent="0.35">
      <c r="A33" s="3" t="s">
        <v>17</v>
      </c>
      <c r="C33" s="25">
        <v>218.9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9263.7999999999993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1912.6</v>
      </c>
    </row>
    <row r="39" spans="1:3" x14ac:dyDescent="0.35">
      <c r="A39" s="3" t="s">
        <v>21</v>
      </c>
      <c r="C39" s="25">
        <v>587.6</v>
      </c>
    </row>
    <row r="40" spans="1:3" x14ac:dyDescent="0.35">
      <c r="A40" s="3" t="s">
        <v>22</v>
      </c>
      <c r="C40" s="25">
        <v>10100.9</v>
      </c>
    </row>
    <row r="41" spans="1:3" ht="15" x14ac:dyDescent="0.35">
      <c r="A41" s="3" t="s">
        <v>23</v>
      </c>
      <c r="C41" s="28">
        <v>2416.1</v>
      </c>
    </row>
    <row r="42" spans="1:3" x14ac:dyDescent="0.35">
      <c r="A42" s="3"/>
      <c r="C42" s="25">
        <f>SUM(C38:C41)</f>
        <v>15017.199999999999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-45176.599999999991</v>
      </c>
    </row>
    <row r="45" spans="1:3" s="3" customFormat="1" x14ac:dyDescent="0.35">
      <c r="B45" s="81"/>
      <c r="C45" s="25"/>
    </row>
    <row r="46" spans="1:3" s="3" customFormat="1" x14ac:dyDescent="0.35">
      <c r="A46" s="3" t="s">
        <v>25</v>
      </c>
      <c r="B46" s="81"/>
      <c r="C46" s="25"/>
    </row>
    <row r="47" spans="1:3" s="3" customFormat="1" ht="15" x14ac:dyDescent="0.35">
      <c r="A47" s="3" t="s">
        <v>26</v>
      </c>
      <c r="B47" s="81"/>
      <c r="C47" s="28">
        <v>0</v>
      </c>
    </row>
    <row r="48" spans="1:3" s="3" customFormat="1" x14ac:dyDescent="0.35">
      <c r="A48" s="37"/>
      <c r="B48" s="81"/>
      <c r="C48" s="25"/>
    </row>
    <row r="49" spans="1:3" s="3" customFormat="1" ht="15" x14ac:dyDescent="0.35">
      <c r="A49" s="3" t="s">
        <v>27</v>
      </c>
      <c r="B49" s="1"/>
      <c r="C49" s="38">
        <f>+C44+C47</f>
        <v>-45176.599999999991</v>
      </c>
    </row>
    <row r="50" spans="1:3" s="3" customFormat="1" x14ac:dyDescent="0.35">
      <c r="B50" s="81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1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7" t="s">
        <v>30</v>
      </c>
      <c r="C9" s="87"/>
      <c r="D9" s="87"/>
      <c r="G9" s="87" t="s">
        <v>30</v>
      </c>
      <c r="H9" s="87"/>
      <c r="I9" s="87"/>
    </row>
    <row r="10" spans="1:9" s="17" customFormat="1" ht="27" x14ac:dyDescent="0.3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CCA-D694-4018-94FE-397996BC5456}">
  <dimension ref="A1:C144"/>
  <sheetViews>
    <sheetView topLeftCell="A32" workbookViewId="0"/>
  </sheetViews>
  <sheetFormatPr baseColWidth="10" defaultColWidth="8" defaultRowHeight="13.5" x14ac:dyDescent="0.35"/>
  <cols>
    <col min="1" max="1" width="87" style="20" customWidth="1"/>
    <col min="2" max="2" width="6.7265625" style="84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79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44682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69508.5</v>
      </c>
    </row>
    <row r="13" spans="1:3" x14ac:dyDescent="0.35">
      <c r="A13" s="3" t="s">
        <v>6</v>
      </c>
      <c r="C13" s="25">
        <v>-0.6</v>
      </c>
    </row>
    <row r="14" spans="1:3" x14ac:dyDescent="0.35">
      <c r="A14" s="3" t="s">
        <v>7</v>
      </c>
      <c r="C14" s="25">
        <v>2370.6999999999998</v>
      </c>
    </row>
    <row r="15" spans="1:3" ht="13.5" customHeight="1" x14ac:dyDescent="0.35">
      <c r="A15" s="3" t="s">
        <v>8</v>
      </c>
      <c r="C15" s="28">
        <v>680.6</v>
      </c>
    </row>
    <row r="16" spans="1:3" ht="13.5" customHeight="1" x14ac:dyDescent="0.35">
      <c r="A16" s="29"/>
      <c r="C16" s="30">
        <f>SUM(C12:C15)</f>
        <v>72559.199999999997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7236.9</v>
      </c>
    </row>
    <row r="20" spans="1:3" ht="15" x14ac:dyDescent="0.35">
      <c r="A20" s="3" t="s">
        <v>11</v>
      </c>
      <c r="C20" s="28">
        <v>9293.7000000000007</v>
      </c>
    </row>
    <row r="21" spans="1:3" x14ac:dyDescent="0.35">
      <c r="A21" s="3"/>
      <c r="C21" s="30">
        <f>SUM(C19:C20)</f>
        <v>16530.599999999999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56028.6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34775.199999999997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21253.4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14298.4</v>
      </c>
    </row>
    <row r="33" spans="1:3" x14ac:dyDescent="0.35">
      <c r="A33" s="3" t="s">
        <v>17</v>
      </c>
      <c r="C33" s="25">
        <v>-27.4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8070.1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2033.9</v>
      </c>
    </row>
    <row r="39" spans="1:3" x14ac:dyDescent="0.35">
      <c r="A39" s="3" t="s">
        <v>21</v>
      </c>
      <c r="C39" s="25">
        <v>623.20000000000005</v>
      </c>
    </row>
    <row r="40" spans="1:3" x14ac:dyDescent="0.35">
      <c r="A40" s="3" t="s">
        <v>22</v>
      </c>
      <c r="C40" s="25">
        <v>8601.2999999999993</v>
      </c>
    </row>
    <row r="41" spans="1:3" ht="15" x14ac:dyDescent="0.35">
      <c r="A41" s="3" t="s">
        <v>23</v>
      </c>
      <c r="C41" s="70">
        <v>2604.6999999999998</v>
      </c>
    </row>
    <row r="42" spans="1:3" x14ac:dyDescent="0.35">
      <c r="A42" s="3"/>
      <c r="C42" s="25">
        <f>SUM(C38:C41)</f>
        <v>13863.099999999999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29731.4</v>
      </c>
    </row>
    <row r="45" spans="1:3" s="3" customFormat="1" x14ac:dyDescent="0.35">
      <c r="B45" s="84"/>
      <c r="C45" s="25"/>
    </row>
    <row r="46" spans="1:3" s="3" customFormat="1" x14ac:dyDescent="0.35">
      <c r="A46" s="3" t="s">
        <v>25</v>
      </c>
      <c r="B46" s="84"/>
      <c r="C46" s="25"/>
    </row>
    <row r="47" spans="1:3" s="3" customFormat="1" ht="15" x14ac:dyDescent="0.35">
      <c r="A47" s="3" t="s">
        <v>26</v>
      </c>
      <c r="B47" s="84"/>
      <c r="C47" s="28">
        <v>0</v>
      </c>
    </row>
    <row r="48" spans="1:3" s="3" customFormat="1" x14ac:dyDescent="0.35">
      <c r="A48" s="37"/>
      <c r="B48" s="84"/>
      <c r="C48" s="25"/>
    </row>
    <row r="49" spans="1:3" s="3" customFormat="1" ht="15" x14ac:dyDescent="0.35">
      <c r="A49" s="3" t="s">
        <v>27</v>
      </c>
      <c r="B49" s="1"/>
      <c r="C49" s="38">
        <f>+C44+C47</f>
        <v>29731.4</v>
      </c>
    </row>
    <row r="50" spans="1:3" s="3" customFormat="1" x14ac:dyDescent="0.35">
      <c r="B50" s="84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4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Mayo</vt:lpstr>
      <vt:lpstr>ESF Mayo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2022-06-11T16:13:37Z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2022-05-20T14:55:45.1673954Z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3ee40c91-3dce-4aa5-8e53-42a390f1eba7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