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/BALANCES DE PUBLICACION/"/>
    </mc:Choice>
  </mc:AlternateContent>
  <xr:revisionPtr revIDLastSave="269" documentId="8_{0DFC3A1F-5EFE-40E8-9EB7-45D02296657A}" xr6:coauthVersionLast="47" xr6:coauthVersionMax="47" xr10:uidLastSave="{5CC208ED-F562-4CD6-B716-A0E620AD903D}"/>
  <bookViews>
    <workbookView xWindow="-120" yWindow="-120" windowWidth="20730" windowHeight="11160" tabRatio="651" activeTab="4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Acumulado" sheetId="25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</externalReferences>
  <definedNames>
    <definedName name="\0" localSheetId="4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2" i="25" l="1"/>
  <c r="C41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G28" i="26" l="1"/>
  <c r="I14" i="26"/>
  <c r="I12" i="26"/>
  <c r="B40" i="26"/>
  <c r="D22" i="26"/>
  <c r="C40" i="26"/>
  <c r="D40" i="26" l="1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</calcChain>
</file>

<file path=xl/sharedStrings.xml><?xml version="1.0" encoding="utf-8"?>
<sst xmlns="http://schemas.openxmlformats.org/spreadsheetml/2006/main" count="188" uniqueCount="79">
  <si>
    <t xml:space="preserve">INSTITUTO COLOMBIANO DE CRÉDITO EDUCATIVO Y ESTUDIOS TÉCNICOS EN EL </t>
  </si>
  <si>
    <t>EXTERIOR "MARIANO OSPINA PÉREZ" - ICETEX</t>
  </si>
  <si>
    <t>ESTADO DE RESULTADOS Y OTRO RESULTADO INTEGRAL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</si>
  <si>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</si>
  <si>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</si>
  <si>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</si>
  <si>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</si>
  <si>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</si>
  <si>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</si>
  <si>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</si>
  <si>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 xml:space="preserve">Obligaciones financieras </t>
  </si>
  <si>
    <t xml:space="preserve">Titulos emitidos 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</si>
  <si>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</si>
  <si>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</si>
  <si>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</si>
  <si>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</si>
  <si>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</si>
  <si>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</si>
  <si>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</si>
  <si>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</si>
  <si>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</si>
  <si>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</si>
  <si>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</si>
  <si>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</si>
  <si>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</si>
  <si>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</si>
  <si>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</si>
  <si>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</si>
  <si>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</si>
  <si>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Al</t>
  </si>
  <si>
    <t>ACTIVOS</t>
  </si>
  <si>
    <t>Variacion</t>
  </si>
  <si>
    <t>PASIVOS</t>
  </si>
  <si>
    <t>EFECTIVO Y EQUIVALENTES DEL EFECTIVO</t>
  </si>
  <si>
    <t>OBLIGACIONES FINANCIERAS</t>
  </si>
  <si>
    <t>ACTIVOS FINANCIEROS DE INVERSIÓN</t>
  </si>
  <si>
    <t>Inversiones negociables</t>
  </si>
  <si>
    <t xml:space="preserve">CUENTAS POR PAGAR </t>
  </si>
  <si>
    <t>Inversiones hasta el vencimiento</t>
  </si>
  <si>
    <t>Inversiones disponible para la venta</t>
  </si>
  <si>
    <t>BENEFICIOS A EMPLEADOS</t>
  </si>
  <si>
    <t>Provisión inversiones disponibles para la venta</t>
  </si>
  <si>
    <t>CARTERA DE CRÉDITO Y OPERACIONES DE LEASING FINANCIERO</t>
  </si>
  <si>
    <t xml:space="preserve">   Créditos y operaciones de leasing financiero de consumo, otras garantías</t>
  </si>
  <si>
    <t>OTROS PASIVOS NO FINANCIEROS</t>
  </si>
  <si>
    <t>Menos: Deterioro</t>
  </si>
  <si>
    <t>PASIVOS ESTIMADOS</t>
  </si>
  <si>
    <t>OTRAS CUENTAS POR COBRAR, NETO</t>
  </si>
  <si>
    <t>Total pasivos</t>
  </si>
  <si>
    <t>PATRIMONIO</t>
  </si>
  <si>
    <t>PROPIEDADES, PLANTA Y EQUIPO, NETO</t>
  </si>
  <si>
    <t>PROPIEDADES DE INVERSION, NETO</t>
  </si>
  <si>
    <t>ACTIVOS INTANGIBLES</t>
  </si>
  <si>
    <t>Total patrimonio</t>
  </si>
  <si>
    <t>Total de activos</t>
  </si>
  <si>
    <t>Total pasivo y patrimonio</t>
  </si>
  <si>
    <t>Títulos de Ahorro Educativo TAE</t>
  </si>
  <si>
    <t>Bonos Sociales</t>
  </si>
  <si>
    <t>CAPITAL FISCAL</t>
  </si>
  <si>
    <t>RESERVAS LEGALES</t>
  </si>
  <si>
    <t>AJUSTES EN LA APLICACIÓN POR PRIMERA VEZ</t>
  </si>
  <si>
    <t>OTRO RESULTADO INTEGRAL</t>
  </si>
  <si>
    <t>RESULTADO EJERCICIOS ANTERIORES</t>
  </si>
  <si>
    <t>TÍTULOS DE INVERSIÓN EN CIRCULACIÓN</t>
  </si>
  <si>
    <t>Inversiones Costo Amortizado</t>
  </si>
  <si>
    <t>Cuentas inactivas</t>
  </si>
  <si>
    <t>Beneficios a Empleados</t>
  </si>
  <si>
    <t>DEL 01 AL 31 DE ENERO DE 2024</t>
  </si>
  <si>
    <t>ESTADO DE SITUACIÓN FINANCIERA AL 31 DE ENERO DE  2024 Y 31 DE DICIEMBRE DE 2023</t>
  </si>
  <si>
    <t>DEL 01 AL 29 DE FEBRERO DE 2024</t>
  </si>
  <si>
    <t>ESTADO DE SITUACIÓN FINANCIERA AL 29 DE FEBRERO Y 31 DE ENERO DE  2024</t>
  </si>
  <si>
    <t>DEL 01 DE ENERO AL 29 DE FEBRERO DE 2024</t>
  </si>
  <si>
    <t>Obligaciones financieras</t>
  </si>
  <si>
    <t>Titulos emitidos</t>
  </si>
  <si>
    <t>Enero 31
de  2024</t>
  </si>
  <si>
    <t>Diciembre 31
de  2023</t>
  </si>
  <si>
    <t>OTROS ACTIVOS NO FINANCIEROS, NETO</t>
  </si>
  <si>
    <t>Depósitos Especiales</t>
  </si>
  <si>
    <t>Febrero 29
de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</si>
</sst>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8" formatCode="&quot;$&quot;#,##0.00;[Red]\-&quot;$&quot;#,##0.00"/>
    <numFmt numFmtId="42" formatCode="_-&quot;$&quot;* #,##0_-;\-&quot;$&quot;* #,##0_-;_-&quot;$&quot;* &quot;-&quot;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0" fontId="10" fillId="0" borderId="0" xfId="1" applyFont="1" applyFill="1" applyAlignment="1" applyProtection="1">
      <alignment vertical="center" wrapText="1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center"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8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customXml" Target="../customXml/item3.xml"/><Relationship Id="rId21" Type="http://schemas.openxmlformats.org/officeDocument/2006/relationships/externalLink" Target="externalLinks/externalLink16.xml"/><Relationship Id="rId34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theme" Target="theme/theme1.xml"/><Relationship Id="rId38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calcChain" Target="calcChain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sharedStrings" Target="sharedStrings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zoomScaleNormal="90" zoomScaleSheetLayoutView="100" workbookViewId="0">
      <selection activeCell="A19" sqref="A19:A21"/>
    </sheetView>
  </sheetViews>
  <sheetFormatPr baseColWidth="10" defaultColWidth="8" defaultRowHeight="15" x14ac:dyDescent="0.25"/>
  <cols>
    <col min="1" max="1" width="87" style="5" customWidth="1"/>
    <col min="2" max="2" width="6.7109375" style="80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67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45292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96458.2</v>
      </c>
    </row>
    <row r="13" spans="1:9" x14ac:dyDescent="0.25">
      <c r="A13" s="54" t="s">
        <v>6</v>
      </c>
      <c r="C13" s="10">
        <v>0</v>
      </c>
      <c r="G13" s="61"/>
      <c r="I13" s="62"/>
    </row>
    <row r="14" spans="1:9" x14ac:dyDescent="0.25">
      <c r="A14" s="54" t="s">
        <v>7</v>
      </c>
      <c r="C14" s="10">
        <v>8504.1</v>
      </c>
    </row>
    <row r="15" spans="1:9" ht="13.5" customHeight="1" x14ac:dyDescent="0.25">
      <c r="A15" s="54" t="s">
        <v>8</v>
      </c>
      <c r="C15" s="22">
        <v>1791.4</v>
      </c>
      <c r="G15" s="61"/>
    </row>
    <row r="16" spans="1:9" ht="13.5" customHeight="1" x14ac:dyDescent="0.25">
      <c r="A16" s="51"/>
      <c r="C16" s="12">
        <f>SUM(C12:C15)</f>
        <v>106753.7</v>
      </c>
      <c r="G16" s="61"/>
    </row>
    <row r="17" spans="1:7" x14ac:dyDescent="0.25">
      <c r="A17" s="53"/>
      <c r="C17" s="10"/>
    </row>
    <row r="18" spans="1:7" x14ac:dyDescent="0.25">
      <c r="A18" s="11" t="s">
        <v>9</v>
      </c>
      <c r="G18" s="61"/>
    </row>
    <row r="19" spans="1:7" x14ac:dyDescent="0.25">
      <c r="A19" s="54" t="s">
        <v>72</v>
      </c>
      <c r="C19" s="10">
        <v>7980.6</v>
      </c>
    </row>
    <row r="20" spans="1:7" x14ac:dyDescent="0.25">
      <c r="A20" s="54" t="s">
        <v>73</v>
      </c>
      <c r="B20" s="86"/>
      <c r="C20" s="10">
        <v>7220.9</v>
      </c>
    </row>
    <row r="21" spans="1:7" ht="17.25" x14ac:dyDescent="0.25">
      <c r="A21" s="54" t="s">
        <v>65</v>
      </c>
      <c r="C21" s="22">
        <v>25.9</v>
      </c>
      <c r="G21" s="61"/>
    </row>
    <row r="22" spans="1:7" x14ac:dyDescent="0.25">
      <c r="A22" s="11"/>
      <c r="C22" s="12">
        <f>SUM(C19:C21)</f>
        <v>15227.4</v>
      </c>
      <c r="G22" s="61"/>
    </row>
    <row r="23" spans="1:7" x14ac:dyDescent="0.25">
      <c r="A23" s="11"/>
      <c r="C23" s="10"/>
    </row>
    <row r="24" spans="1:7" x14ac:dyDescent="0.25">
      <c r="A24" s="11" t="s">
        <v>12</v>
      </c>
      <c r="C24" s="10">
        <f>SUM(C16-C22)</f>
        <v>91526.3</v>
      </c>
      <c r="D24" s="63"/>
    </row>
    <row r="25" spans="1:7" x14ac:dyDescent="0.25">
      <c r="A25" s="11"/>
      <c r="C25" s="10"/>
      <c r="G25" s="87"/>
    </row>
    <row r="26" spans="1:7" x14ac:dyDescent="0.25">
      <c r="A26" s="11" t="s">
        <v>13</v>
      </c>
      <c r="C26" s="10"/>
      <c r="G26" s="87"/>
    </row>
    <row r="27" spans="1:7" ht="17.25" x14ac:dyDescent="0.25">
      <c r="A27" s="11" t="s">
        <v>14</v>
      </c>
      <c r="C27" s="22">
        <v>36315.699999999997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15</v>
      </c>
      <c r="C29" s="10">
        <f>+C24-C27</f>
        <v>55210.600000000006</v>
      </c>
      <c r="E29" s="64"/>
    </row>
    <row r="30" spans="1:7" x14ac:dyDescent="0.25">
      <c r="A30" s="11"/>
      <c r="C30" s="10"/>
    </row>
    <row r="32" spans="1:7" x14ac:dyDescent="0.25">
      <c r="A32" s="11"/>
      <c r="C32" s="10"/>
      <c r="E32" s="65"/>
      <c r="F32" s="66"/>
      <c r="G32" s="66"/>
    </row>
    <row r="33" spans="1:7" x14ac:dyDescent="0.25">
      <c r="A33" s="11" t="s">
        <v>16</v>
      </c>
      <c r="C33" s="10">
        <v>33379.9</v>
      </c>
      <c r="E33" s="67"/>
      <c r="F33" s="68"/>
      <c r="G33" s="68"/>
    </row>
    <row r="34" spans="1:7" x14ac:dyDescent="0.25">
      <c r="A34" s="11" t="s">
        <v>17</v>
      </c>
      <c r="C34" s="10">
        <v>30.5</v>
      </c>
      <c r="E34" s="67"/>
      <c r="F34" s="68"/>
      <c r="G34" s="68"/>
    </row>
    <row r="35" spans="1:7" x14ac:dyDescent="0.25">
      <c r="A35" s="11"/>
      <c r="C35" s="10"/>
      <c r="E35" s="67"/>
      <c r="F35" s="68"/>
      <c r="G35" s="68"/>
    </row>
    <row r="36" spans="1:7" x14ac:dyDescent="0.25">
      <c r="A36" s="11" t="s">
        <v>18</v>
      </c>
      <c r="C36" s="10">
        <v>11957.9</v>
      </c>
      <c r="E36" s="67"/>
      <c r="F36" s="69"/>
      <c r="G36" s="69"/>
    </row>
    <row r="37" spans="1:7" x14ac:dyDescent="0.25">
      <c r="A37" s="11"/>
      <c r="C37" s="10"/>
      <c r="E37" s="67"/>
      <c r="F37" s="68"/>
      <c r="G37" s="68"/>
    </row>
    <row r="38" spans="1:7" x14ac:dyDescent="0.25">
      <c r="A38" s="11" t="s">
        <v>19</v>
      </c>
      <c r="E38" s="67"/>
      <c r="F38" s="69"/>
      <c r="G38" s="69"/>
    </row>
    <row r="39" spans="1:7" x14ac:dyDescent="0.25">
      <c r="A39" s="11" t="s">
        <v>66</v>
      </c>
      <c r="C39" s="10">
        <v>1937</v>
      </c>
      <c r="E39" s="67"/>
      <c r="F39" s="69"/>
      <c r="G39" s="69"/>
    </row>
    <row r="40" spans="1:7" x14ac:dyDescent="0.25">
      <c r="A40" s="11" t="s">
        <v>20</v>
      </c>
      <c r="C40" s="10">
        <v>1093.2</v>
      </c>
      <c r="E40" s="67"/>
      <c r="F40" s="68"/>
      <c r="G40" s="69"/>
    </row>
    <row r="41" spans="1:7" x14ac:dyDescent="0.25">
      <c r="A41" s="11" t="s">
        <v>21</v>
      </c>
      <c r="C41" s="10">
        <v>8793.7000000000007</v>
      </c>
      <c r="E41" s="67"/>
      <c r="F41" s="68"/>
      <c r="G41" s="68"/>
    </row>
    <row r="42" spans="1:7" ht="17.25" x14ac:dyDescent="0.25">
      <c r="A42" s="11" t="s">
        <v>22</v>
      </c>
      <c r="C42" s="50">
        <v>5571.4</v>
      </c>
      <c r="D42" s="28"/>
      <c r="E42" s="67"/>
      <c r="F42" s="70"/>
      <c r="G42" s="70"/>
    </row>
    <row r="43" spans="1:7" x14ac:dyDescent="0.25">
      <c r="A43" s="11"/>
      <c r="C43" s="10">
        <f>SUM(C39:C42)</f>
        <v>17395.300000000003</v>
      </c>
      <c r="E43" s="67"/>
      <c r="F43" s="69"/>
      <c r="G43" s="69"/>
    </row>
    <row r="44" spans="1:7" x14ac:dyDescent="0.25">
      <c r="A44" s="11"/>
      <c r="C44" s="10"/>
      <c r="E44" s="71"/>
      <c r="F44" s="72"/>
      <c r="G44" s="72"/>
    </row>
    <row r="45" spans="1:7" x14ac:dyDescent="0.25">
      <c r="A45" s="11" t="s">
        <v>23</v>
      </c>
      <c r="C45" s="10">
        <f>+C29+C33+C34+C36-C43</f>
        <v>83183.599999999991</v>
      </c>
      <c r="D45" s="11"/>
      <c r="E45" s="73"/>
      <c r="F45" s="69"/>
      <c r="G45" s="69"/>
    </row>
    <row r="46" spans="1:7" s="11" customFormat="1" x14ac:dyDescent="0.25">
      <c r="B46" s="80"/>
      <c r="C46" s="10"/>
      <c r="E46" s="74"/>
      <c r="F46" s="75"/>
    </row>
    <row r="47" spans="1:7" s="11" customFormat="1" x14ac:dyDescent="0.25">
      <c r="A47" s="11" t="s">
        <v>24</v>
      </c>
      <c r="B47" s="80"/>
      <c r="C47" s="10"/>
    </row>
    <row r="48" spans="1:7" s="11" customFormat="1" ht="17.25" x14ac:dyDescent="0.25">
      <c r="A48" s="11" t="s">
        <v>25</v>
      </c>
      <c r="B48" s="80"/>
      <c r="C48" s="22">
        <v>0</v>
      </c>
      <c r="E48" s="74"/>
    </row>
    <row r="49" spans="1:3" s="11" customFormat="1" x14ac:dyDescent="0.25">
      <c r="A49" s="55"/>
      <c r="B49" s="80"/>
      <c r="C49" s="10"/>
    </row>
    <row r="50" spans="1:3" s="11" customFormat="1" ht="17.25" x14ac:dyDescent="0.25">
      <c r="A50" s="11" t="s">
        <v>26</v>
      </c>
      <c r="B50" s="48"/>
      <c r="C50" s="76">
        <f>+C45+C48</f>
        <v>83183.599999999991</v>
      </c>
    </row>
    <row r="51" spans="1:3" s="11" customFormat="1" x14ac:dyDescent="0.25">
      <c r="B51" s="80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80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16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68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29</v>
      </c>
      <c r="C9" s="88"/>
      <c r="D9" s="88"/>
      <c r="G9" s="88" t="s">
        <v>29</v>
      </c>
      <c r="H9" s="88"/>
      <c r="I9" s="88"/>
    </row>
    <row r="10" spans="1:9" s="2" customFormat="1" ht="33" x14ac:dyDescent="0.25">
      <c r="A10" s="37" t="s">
        <v>30</v>
      </c>
      <c r="B10" s="42" t="s">
        <v>74</v>
      </c>
      <c r="C10" s="42" t="s">
        <v>75</v>
      </c>
      <c r="D10" s="42" t="s">
        <v>31</v>
      </c>
      <c r="F10" s="37" t="s">
        <v>32</v>
      </c>
      <c r="G10" s="42" t="s">
        <v>74</v>
      </c>
      <c r="H10" s="42" t="s">
        <v>75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478801.1</v>
      </c>
      <c r="C12" s="12">
        <v>421983.9</v>
      </c>
      <c r="D12" s="12">
        <f>+B12-C12</f>
        <v>56817.199999999953</v>
      </c>
      <c r="F12" s="13" t="s">
        <v>63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56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77</v>
      </c>
      <c r="G15" s="15">
        <v>44970.6</v>
      </c>
      <c r="H15" s="14">
        <v>37255.9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38</v>
      </c>
      <c r="B17" s="20">
        <v>921</v>
      </c>
      <c r="C17" s="20">
        <v>913.5</v>
      </c>
      <c r="D17" s="10">
        <f t="shared" ref="D16:D19" si="0">+B17-C17</f>
        <v>7.5</v>
      </c>
      <c r="E17" s="18"/>
      <c r="G17" s="10"/>
      <c r="I17" s="19"/>
    </row>
    <row r="18" spans="1:9" ht="16.5" x14ac:dyDescent="0.25">
      <c r="A18" s="5" t="s">
        <v>64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34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40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46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44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48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76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23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54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55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workbookViewId="0">
      <selection activeCell="C45" sqref="C45"/>
    </sheetView>
  </sheetViews>
  <sheetFormatPr baseColWidth="10" defaultColWidth="8" defaultRowHeight="15" x14ac:dyDescent="0.25"/>
  <cols>
    <col min="1" max="1" width="87" style="5" customWidth="1"/>
    <col min="2" max="2" width="6.7109375" style="78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69</v>
      </c>
      <c r="B5" s="6"/>
      <c r="C5" s="6"/>
    </row>
    <row r="6" spans="1:9" s="6" customFormat="1" ht="16.5" x14ac:dyDescent="0.25">
      <c r="A6" s="46" t="s">
        <v>3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60">
        <v>45323</v>
      </c>
    </row>
    <row r="11" spans="1:9" x14ac:dyDescent="0.25">
      <c r="A11" s="5" t="s">
        <v>4</v>
      </c>
    </row>
    <row r="12" spans="1:9" x14ac:dyDescent="0.25">
      <c r="A12" s="54" t="s">
        <v>5</v>
      </c>
      <c r="C12" s="10">
        <v>112237.1</v>
      </c>
    </row>
    <row r="13" spans="1:9" x14ac:dyDescent="0.25">
      <c r="A13" s="54" t="s">
        <v>6</v>
      </c>
      <c r="C13" s="79">
        <v>0</v>
      </c>
      <c r="G13" s="61"/>
      <c r="I13" s="62"/>
    </row>
    <row r="14" spans="1:9" x14ac:dyDescent="0.25">
      <c r="A14" s="54" t="s">
        <v>7</v>
      </c>
      <c r="C14" s="10">
        <v>7752.2</v>
      </c>
    </row>
    <row r="15" spans="1:9" ht="13.5" customHeight="1" x14ac:dyDescent="0.25">
      <c r="A15" s="54" t="s">
        <v>8</v>
      </c>
      <c r="C15" s="22">
        <v>825.2</v>
      </c>
      <c r="G15" s="61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9</v>
      </c>
    </row>
    <row r="19" spans="1:4" x14ac:dyDescent="0.25">
      <c r="A19" s="54" t="s">
        <v>72</v>
      </c>
      <c r="C19" s="10">
        <v>7425.9</v>
      </c>
    </row>
    <row r="20" spans="1:4" x14ac:dyDescent="0.25">
      <c r="A20" s="54" t="s">
        <v>73</v>
      </c>
      <c r="B20" s="86"/>
      <c r="C20" s="10">
        <v>7624.9</v>
      </c>
    </row>
    <row r="21" spans="1:4" ht="17.25" x14ac:dyDescent="0.25">
      <c r="A21" s="54" t="s">
        <v>65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12</v>
      </c>
      <c r="C24" s="10">
        <f>SUM(C16-C22)</f>
        <v>105738.5</v>
      </c>
      <c r="D24" s="63"/>
    </row>
    <row r="25" spans="1:4" x14ac:dyDescent="0.25">
      <c r="A25" s="11"/>
      <c r="C25" s="10"/>
    </row>
    <row r="26" spans="1:4" x14ac:dyDescent="0.25">
      <c r="A26" s="11" t="s">
        <v>13</v>
      </c>
      <c r="C26" s="10"/>
    </row>
    <row r="27" spans="1:4" ht="17.25" x14ac:dyDescent="0.25">
      <c r="A27" s="54" t="s">
        <v>14</v>
      </c>
      <c r="C27" s="22">
        <v>63734.3</v>
      </c>
    </row>
    <row r="28" spans="1:4" x14ac:dyDescent="0.25">
      <c r="A28" s="11"/>
      <c r="C28" s="10"/>
    </row>
    <row r="29" spans="1:4" x14ac:dyDescent="0.25">
      <c r="A29" s="11" t="s">
        <v>15</v>
      </c>
      <c r="C29" s="10">
        <f>+C24-C27</f>
        <v>42004.2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16</v>
      </c>
      <c r="C33" s="10">
        <v>24401.200000000001</v>
      </c>
    </row>
    <row r="34" spans="1:9" x14ac:dyDescent="0.25">
      <c r="A34" s="11" t="s">
        <v>17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18</v>
      </c>
      <c r="C36" s="10">
        <v>9900.7999999999993</v>
      </c>
    </row>
    <row r="37" spans="1:9" x14ac:dyDescent="0.25">
      <c r="A37" s="11"/>
      <c r="C37" s="10"/>
    </row>
    <row r="38" spans="1:9" x14ac:dyDescent="0.25">
      <c r="A38" s="11" t="s">
        <v>19</v>
      </c>
    </row>
    <row r="39" spans="1:9" x14ac:dyDescent="0.25">
      <c r="A39" s="11" t="s">
        <v>66</v>
      </c>
      <c r="C39" s="10">
        <v>1977.8</v>
      </c>
    </row>
    <row r="40" spans="1:9" x14ac:dyDescent="0.25">
      <c r="A40" s="11" t="s">
        <v>20</v>
      </c>
      <c r="C40" s="10">
        <v>1044.2</v>
      </c>
    </row>
    <row r="41" spans="1:9" x14ac:dyDescent="0.25">
      <c r="A41" s="11" t="s">
        <v>21</v>
      </c>
      <c r="C41" s="10">
        <v>10630.5</v>
      </c>
    </row>
    <row r="42" spans="1:9" ht="17.25" x14ac:dyDescent="0.25">
      <c r="A42" s="11" t="s">
        <v>22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23</v>
      </c>
      <c r="C45" s="10">
        <f>+C29+C33+C34+C36-C43</f>
        <v>50108.5</v>
      </c>
      <c r="D45" s="11"/>
    </row>
    <row r="46" spans="1:9" s="11" customFormat="1" x14ac:dyDescent="0.25">
      <c r="B46" s="78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24</v>
      </c>
      <c r="B47" s="78"/>
      <c r="C47" s="10"/>
    </row>
    <row r="48" spans="1:9" s="11" customFormat="1" ht="17.25" x14ac:dyDescent="0.25">
      <c r="A48" s="11" t="s">
        <v>25</v>
      </c>
      <c r="B48" s="78"/>
      <c r="C48" s="22">
        <v>0</v>
      </c>
      <c r="E48" s="74"/>
    </row>
    <row r="49" spans="1:3" s="11" customFormat="1" x14ac:dyDescent="0.25">
      <c r="A49" s="55"/>
      <c r="B49" s="78"/>
      <c r="C49" s="10"/>
    </row>
    <row r="50" spans="1:3" s="11" customFormat="1" ht="17.25" x14ac:dyDescent="0.25">
      <c r="A50" s="11" t="s">
        <v>26</v>
      </c>
      <c r="B50" s="48"/>
      <c r="C50" s="76">
        <f>+C45+C48</f>
        <v>50108.5</v>
      </c>
    </row>
    <row r="51" spans="1:3" s="11" customFormat="1" x14ac:dyDescent="0.25">
      <c r="B51" s="78"/>
      <c r="C51" s="10"/>
    </row>
    <row r="54" spans="1:3" x14ac:dyDescent="0.25">
      <c r="C54" s="77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8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19" zoomScale="85" zoomScaleNormal="85" workbookViewId="0">
      <selection activeCell="G34" sqref="G34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27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28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3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29</v>
      </c>
      <c r="C9" s="88"/>
      <c r="D9" s="88"/>
      <c r="G9" s="88" t="s">
        <v>29</v>
      </c>
      <c r="H9" s="88"/>
      <c r="I9" s="88"/>
    </row>
    <row r="10" spans="1:9" s="2" customFormat="1" ht="33" x14ac:dyDescent="0.25">
      <c r="A10" s="37" t="s">
        <v>30</v>
      </c>
      <c r="B10" s="42" t="s">
        <v>78</v>
      </c>
      <c r="C10" s="42" t="s">
        <v>74</v>
      </c>
      <c r="D10" s="42" t="s">
        <v>31</v>
      </c>
      <c r="F10" s="37" t="s">
        <v>32</v>
      </c>
      <c r="G10" s="42" t="s">
        <v>78</v>
      </c>
      <c r="H10" s="42" t="s">
        <v>74</v>
      </c>
      <c r="I10" s="42" t="s">
        <v>31</v>
      </c>
    </row>
    <row r="11" spans="1:9" x14ac:dyDescent="0.25">
      <c r="D11" s="10"/>
    </row>
    <row r="12" spans="1:9" x14ac:dyDescent="0.25">
      <c r="A12" s="11" t="s">
        <v>33</v>
      </c>
      <c r="B12" s="12">
        <v>479637.9</v>
      </c>
      <c r="C12" s="12">
        <v>478801.1</v>
      </c>
      <c r="D12" s="12">
        <f>+B12-C12</f>
        <v>836.80000000004657</v>
      </c>
      <c r="F12" s="13" t="s">
        <v>63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35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56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77</v>
      </c>
      <c r="G15" s="15">
        <v>44995.8</v>
      </c>
      <c r="H15" s="15">
        <v>44970.6</v>
      </c>
      <c r="I15" s="15"/>
    </row>
    <row r="16" spans="1:9" x14ac:dyDescent="0.25">
      <c r="A16" s="11" t="s">
        <v>36</v>
      </c>
      <c r="B16" s="33">
        <v>0</v>
      </c>
      <c r="C16" s="33">
        <v>0</v>
      </c>
      <c r="D16" s="33">
        <v>0</v>
      </c>
      <c r="E16" s="18"/>
      <c r="F16" s="5" t="s">
        <v>57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38</v>
      </c>
      <c r="B17" s="20">
        <v>928.6</v>
      </c>
      <c r="C17" s="20">
        <v>921</v>
      </c>
      <c r="D17" s="10">
        <f t="shared" ref="D17:D20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64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34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39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41</v>
      </c>
      <c r="B20" s="22">
        <v>-236.8</v>
      </c>
      <c r="C20" s="22">
        <v>-236.8</v>
      </c>
      <c r="D20" s="23">
        <f>+B20-C20</f>
        <v>0</v>
      </c>
      <c r="E20" s="18"/>
      <c r="F20" s="1" t="s">
        <v>37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42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40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43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46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45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44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47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48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49</v>
      </c>
      <c r="G30" s="18"/>
      <c r="H30" s="18"/>
      <c r="I30" s="18"/>
    </row>
    <row r="31" spans="1:9" x14ac:dyDescent="0.25">
      <c r="A31" s="11" t="s">
        <v>50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58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51</v>
      </c>
      <c r="B33" s="33">
        <v>0</v>
      </c>
      <c r="C33" s="33">
        <v>0</v>
      </c>
      <c r="D33" s="10">
        <f>+B33-C33</f>
        <v>0</v>
      </c>
      <c r="E33" s="18"/>
      <c r="F33" s="11" t="s">
        <v>59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60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52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61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62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76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23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53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54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55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workbookViewId="0">
      <selection activeCell="C45" sqref="C45"/>
    </sheetView>
  </sheetViews>
  <sheetFormatPr baseColWidth="10" defaultColWidth="8" defaultRowHeight="15" x14ac:dyDescent="0.25"/>
  <cols>
    <col min="1" max="1" width="87" style="5" customWidth="1"/>
    <col min="2" max="2" width="6.7109375" style="85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71</v>
      </c>
      <c r="B5" s="6"/>
      <c r="C5" s="45"/>
    </row>
    <row r="6" spans="1:9" s="6" customFormat="1" ht="16.5" x14ac:dyDescent="0.25">
      <c r="A6" s="46" t="s">
        <v>3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8">
        <v>45323</v>
      </c>
    </row>
    <row r="11" spans="1:9" x14ac:dyDescent="0.25">
      <c r="A11" s="5" t="s">
        <v>4</v>
      </c>
    </row>
    <row r="12" spans="1:9" x14ac:dyDescent="0.25">
      <c r="A12" s="11" t="s">
        <v>5</v>
      </c>
      <c r="C12" s="20">
        <f>+'ER Enero'!C12+'ER Febrero'!C12</f>
        <v>208695.3</v>
      </c>
    </row>
    <row r="13" spans="1:9" x14ac:dyDescent="0.25">
      <c r="A13" s="11" t="s">
        <v>6</v>
      </c>
      <c r="C13" s="20">
        <f>+'ER Enero'!C13+'ER Febrero'!C13</f>
        <v>0</v>
      </c>
      <c r="D13" s="28"/>
    </row>
    <row r="14" spans="1:9" x14ac:dyDescent="0.25">
      <c r="A14" s="11" t="s">
        <v>7</v>
      </c>
      <c r="C14" s="20">
        <f>+'ER Enero'!C14+'ER Febrero'!C14</f>
        <v>16256.3</v>
      </c>
    </row>
    <row r="15" spans="1:9" ht="13.5" customHeight="1" x14ac:dyDescent="0.25">
      <c r="A15" s="11" t="s">
        <v>8</v>
      </c>
      <c r="C15" s="50">
        <f>+'ER Enero'!C15+'ER Febrero'!C15</f>
        <v>2616.6000000000004</v>
      </c>
      <c r="I15" s="82"/>
    </row>
    <row r="16" spans="1:9" ht="13.5" customHeight="1" x14ac:dyDescent="0.25">
      <c r="A16" s="51"/>
      <c r="C16" s="52">
        <f>SUM(C12:C15)</f>
        <v>227568.19999999998</v>
      </c>
      <c r="I16" s="82"/>
    </row>
    <row r="17" spans="1:9" x14ac:dyDescent="0.25">
      <c r="A17" s="53"/>
      <c r="C17" s="20"/>
      <c r="I17" s="82"/>
    </row>
    <row r="18" spans="1:9" x14ac:dyDescent="0.25">
      <c r="A18" s="11" t="s">
        <v>9</v>
      </c>
    </row>
    <row r="19" spans="1:9" x14ac:dyDescent="0.25">
      <c r="A19" s="11" t="s">
        <v>10</v>
      </c>
      <c r="C19" s="20">
        <f>+'ER Enero'!C19+'ER Febrero'!C19</f>
        <v>15406.5</v>
      </c>
    </row>
    <row r="20" spans="1:9" x14ac:dyDescent="0.25">
      <c r="A20" s="11" t="s">
        <v>11</v>
      </c>
      <c r="C20" s="20">
        <f>+'ER Enero'!C20+'ER Febrero'!C20</f>
        <v>14845.8</v>
      </c>
    </row>
    <row r="21" spans="1:9" ht="17.25" x14ac:dyDescent="0.25">
      <c r="A21" s="11" t="s">
        <v>65</v>
      </c>
      <c r="C21" s="50">
        <f>+'ER Enero'!C21+'ER Febrero'!C21</f>
        <v>51.099999999999994</v>
      </c>
    </row>
    <row r="22" spans="1:9" x14ac:dyDescent="0.25">
      <c r="A22" s="11"/>
      <c r="C22" s="52">
        <f>SUM(C19:C21)</f>
        <v>30303.399999999998</v>
      </c>
    </row>
    <row r="23" spans="1:9" x14ac:dyDescent="0.25">
      <c r="A23" s="11"/>
      <c r="C23" s="20"/>
    </row>
    <row r="24" spans="1:9" x14ac:dyDescent="0.25">
      <c r="A24" s="11" t="s">
        <v>12</v>
      </c>
      <c r="C24" s="20">
        <f>SUM(C16-C22)</f>
        <v>197264.8</v>
      </c>
      <c r="E24" s="81"/>
    </row>
    <row r="25" spans="1:9" x14ac:dyDescent="0.25">
      <c r="A25" s="11"/>
      <c r="C25" s="20"/>
    </row>
    <row r="26" spans="1:9" x14ac:dyDescent="0.25">
      <c r="A26" s="11" t="s">
        <v>13</v>
      </c>
      <c r="C26" s="20"/>
    </row>
    <row r="27" spans="1:9" ht="17.25" x14ac:dyDescent="0.25">
      <c r="A27" s="11" t="s">
        <v>14</v>
      </c>
      <c r="C27" s="50">
        <f>+'ER Enero'!C27+'ER Febrero'!C27</f>
        <v>100050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15</v>
      </c>
      <c r="C29" s="20">
        <f>+C24-C27</f>
        <v>97214.799999999988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16</v>
      </c>
      <c r="C33" s="20">
        <f>+'ER Enero'!C33+'ER Febrero'!C33</f>
        <v>57781.100000000006</v>
      </c>
    </row>
    <row r="34" spans="1:6" x14ac:dyDescent="0.25">
      <c r="A34" s="11" t="s">
        <v>17</v>
      </c>
      <c r="C34" s="20">
        <f>+'ER Enero'!C34+'ER Febrero'!C34</f>
        <v>50.6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18</v>
      </c>
      <c r="C36" s="20">
        <f>+'ER Enero'!C36+'ER Febrero'!C36</f>
        <v>21858.699999999997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19</v>
      </c>
    </row>
    <row r="39" spans="1:6" x14ac:dyDescent="0.25">
      <c r="A39" s="54" t="s">
        <v>66</v>
      </c>
      <c r="C39" s="20">
        <f>+'ER Enero'!C39+'ER Febrero'!C39</f>
        <v>3914.8</v>
      </c>
    </row>
    <row r="40" spans="1:6" x14ac:dyDescent="0.25">
      <c r="A40" s="54" t="s">
        <v>20</v>
      </c>
      <c r="C40" s="20">
        <f>+'ER Enero'!C40+'ER Febrero'!C40</f>
        <v>2137.4</v>
      </c>
    </row>
    <row r="41" spans="1:6" x14ac:dyDescent="0.25">
      <c r="A41" s="54" t="s">
        <v>21</v>
      </c>
      <c r="C41" s="20">
        <f>+'ER Enero'!C41+'ER Febrero'!C41</f>
        <v>19424.2</v>
      </c>
    </row>
    <row r="42" spans="1:6" ht="17.25" x14ac:dyDescent="0.25">
      <c r="A42" s="54" t="s">
        <v>22</v>
      </c>
      <c r="C42" s="50">
        <f>+'ER Enero'!C42+'ER Febrero'!C42</f>
        <v>18136.699999999997</v>
      </c>
    </row>
    <row r="43" spans="1:6" x14ac:dyDescent="0.25">
      <c r="A43" s="11"/>
      <c r="C43" s="20">
        <f>SUM(C39:C42)</f>
        <v>43613.1</v>
      </c>
    </row>
    <row r="44" spans="1:6" x14ac:dyDescent="0.25">
      <c r="A44" s="11"/>
      <c r="C44" s="20"/>
    </row>
    <row r="45" spans="1:6" x14ac:dyDescent="0.25">
      <c r="A45" s="11" t="s">
        <v>23</v>
      </c>
      <c r="C45" s="20">
        <f>+C29+C33+C34+C36-C43</f>
        <v>133292.1</v>
      </c>
    </row>
    <row r="46" spans="1:6" s="11" customFormat="1" x14ac:dyDescent="0.25">
      <c r="B46" s="85"/>
      <c r="C46" s="20"/>
    </row>
    <row r="47" spans="1:6" s="11" customFormat="1" x14ac:dyDescent="0.25">
      <c r="A47" s="11" t="s">
        <v>24</v>
      </c>
      <c r="B47" s="85"/>
      <c r="C47" s="20"/>
    </row>
    <row r="48" spans="1:6" s="11" customFormat="1" ht="17.25" x14ac:dyDescent="0.25">
      <c r="A48" s="11" t="s">
        <v>25</v>
      </c>
      <c r="B48" s="85"/>
      <c r="C48" s="50">
        <v>0</v>
      </c>
    </row>
    <row r="49" spans="1:3" s="11" customFormat="1" x14ac:dyDescent="0.25">
      <c r="A49" s="55"/>
      <c r="B49" s="85"/>
      <c r="C49" s="20"/>
    </row>
    <row r="50" spans="1:3" s="11" customFormat="1" ht="17.25" x14ac:dyDescent="0.25">
      <c r="A50" s="11" t="s">
        <v>26</v>
      </c>
      <c r="B50" s="59"/>
      <c r="C50" s="84">
        <f>+C45+C48</f>
        <v>133292.1</v>
      </c>
    </row>
    <row r="51" spans="1:3" s="11" customFormat="1" x14ac:dyDescent="0.25">
      <c r="B51" s="85"/>
      <c r="C51" s="20"/>
    </row>
    <row r="52" spans="1:3" x14ac:dyDescent="0.25">
      <c r="C52" s="56"/>
    </row>
    <row r="53" spans="1:3" x14ac:dyDescent="0.25">
      <c r="C53" s="57"/>
    </row>
    <row r="55" spans="1:3" x14ac:dyDescent="0.25">
      <c r="C55" s="83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85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sharepoint/v3"/>
    <ds:schemaRef ds:uri="4f653822-cffa-486b-92eb-1fb7d8f0fe59"/>
    <ds:schemaRef ds:uri="http://schemas.microsoft.com/office/2006/metadata/properties"/>
    <ds:schemaRef ds:uri="http://purl.org/dc/elements/1.1/"/>
    <ds:schemaRef ds:uri="eb571210-7c21-4078-a581-288b46caa18c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ER Enero</vt:lpstr>
      <vt:lpstr>ESF Enero</vt:lpstr>
      <vt:lpstr>ER Febrero</vt:lpstr>
      <vt:lpstr>ESF Febrero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2024-03-13T03:15:05Z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