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406" documentId="8_{0DFC3A1F-5EFE-40E8-9EB7-45D02296657A}" xr6:coauthVersionLast="47" xr6:coauthVersionMax="47" xr10:uidLastSave="{06549D52-16FF-4A0A-875A-C76CA5377B86}"/>
  <bookViews>
    <workbookView xWindow="-120" yWindow="-120" windowWidth="20730" windowHeight="11160" tabRatio="651" activeTab="6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Acumulado" sheetId="2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 localSheetId="8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G28" i="31" l="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1" l="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<sst xmlns="http://schemas.openxmlformats.org/spreadsheetml/2006/main" count="346" uniqueCount="85">
  <si>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</si>
  <si>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</si>
  <si>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</si>
  <si>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</si>
  <si>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</si>
  <si>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</si>
  <si>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</si>
  <si>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</si>
  <si>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</si>
  <si>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</si>
  <si>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</si>
  <si>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</si>
  <si>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</si>
  <si>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</si>
  <si>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</si>
  <si>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</si>
  <si>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</si>
  <si>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</si>
  <si>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</si>
  <si>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</si>
  <si>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</si>
  <si>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</si>
  <si>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</si>
  <si>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</si>
  <si>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</si>
  <si>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</si>
  <si>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</si>
  <si>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</si>
  <si>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</si>
  <si>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</si>
  <si>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</si>
  <si>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</si>
  <si>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</si>
  <si>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</si>
  <si>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</si>
  <si>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</si>
  <si>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</si>
  <si>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</si>
  <si>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</si>
  <si>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</si>
  <si>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</si>
  <si>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</si>
  <si>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</si>
  <si>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</si>
  <si>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</si>
  <si>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</si>
  <si>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</si>
  <si>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</si>
  <si>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</si>
  <si>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</si>
  <si>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</si>
  <si>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</si>
  <si>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</si>
  <si>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</si>
  <si>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</si>
  <si>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</si>
  <si>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</si>
  <si>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</si>
  <si>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</si>
  <si>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</si>
  <si>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</si>
  <si>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</si>
  <si>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</si>
  <si>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</si>
  <si>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Inversiones Costo Amortizado</t>
  </si>
  <si>
    <t>Cuentas inactivas</t>
  </si>
  <si>
    <t>Beneficios a Empleados</t>
  </si>
  <si>
    <t>DEL 01 AL 31 DE ENERO DE 2024</t>
  </si>
  <si>
    <t>ESTADO DE SITUACIÓN FINANCIERA AL 31 DE ENERO DE  2024 Y 31 DE DICIEMBRE DE 2023</t>
  </si>
  <si>
    <t>DEL 01 AL 29 DE FEBRERO DE 2024</t>
  </si>
  <si>
    <t>ESTADO DE SITUACIÓN FINANCIERA AL 29 DE FEBRERO Y 31 DE ENERO DE  2024</t>
  </si>
  <si>
    <t>Obligaciones financieras</t>
  </si>
  <si>
    <t>Titulos emitidos</t>
  </si>
  <si>
    <t>Enero 31
de  2024</t>
  </si>
  <si>
    <t>Diciembre 31
de  2023</t>
  </si>
  <si>
    <t>OTROS ACTIVOS NO FINANCIEROS, NETO</t>
  </si>
  <si>
    <t>Depósitos Especiales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</si>
  <si>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</si>
  <si>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</si>
  <si>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</si>
  <si>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</si>
  <si>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</si>
  <si>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Abril 30
de  2024</t>
  </si>
  <si>
    <t>ESTADO DE SITUACIÓN FINANCIERA AL 30 DE ABRIL Y 31 DE MARZO DE  2024</t>
  </si>
  <si>
    <t>DEL 01 DE ENERO AL 30 DE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</si>
</sst>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3" fontId="10" fillId="0" borderId="0" xfId="2" applyNumberFormat="1" applyFont="1" applyAlignment="1">
      <alignment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77" fontId="10" fillId="0" borderId="0" xfId="6" applyNumberFormat="1" applyFont="1" applyAlignment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1.xml" Type="http://schemas.openxmlformats.org/officeDocument/2006/relationships/externalLink"/>
<Relationship Id="rId11" Target="externalLinks/externalLink2.xml" Type="http://schemas.openxmlformats.org/officeDocument/2006/relationships/externalLink"/>
<Relationship Id="rId12" Target="externalLinks/externalLink3.xml" Type="http://schemas.openxmlformats.org/officeDocument/2006/relationships/externalLink"/>
<Relationship Id="rId13" Target="externalLinks/externalLink4.xml" Type="http://schemas.openxmlformats.org/officeDocument/2006/relationships/externalLink"/>
<Relationship Id="rId14" Target="externalLinks/externalLink5.xml" Type="http://schemas.openxmlformats.org/officeDocument/2006/relationships/externalLink"/>
<Relationship Id="rId15" Target="externalLinks/externalLink6.xml" Type="http://schemas.openxmlformats.org/officeDocument/2006/relationships/externalLink"/>
<Relationship Id="rId16" Target="externalLinks/externalLink7.xml" Type="http://schemas.openxmlformats.org/officeDocument/2006/relationships/externalLink"/>
<Relationship Id="rId17" Target="externalLinks/externalLink8.xml" Type="http://schemas.openxmlformats.org/officeDocument/2006/relationships/externalLink"/>
<Relationship Id="rId18" Target="externalLinks/externalLink9.xml" Type="http://schemas.openxmlformats.org/officeDocument/2006/relationships/externalLink"/>
<Relationship Id="rId19" Target="externalLinks/externalLink10.xml" Type="http://schemas.openxmlformats.org/officeDocument/2006/relationships/externalLink"/>
<Relationship Id="rId2" Target="worksheets/sheet2.xml" Type="http://schemas.openxmlformats.org/officeDocument/2006/relationships/worksheet"/>
<Relationship Id="rId20" Target="externalLinks/externalLink11.xml" Type="http://schemas.openxmlformats.org/officeDocument/2006/relationships/externalLink"/>
<Relationship Id="rId21" Target="externalLinks/externalLink12.xml" Type="http://schemas.openxmlformats.org/officeDocument/2006/relationships/externalLink"/>
<Relationship Id="rId22" Target="externalLinks/externalLink13.xml" Type="http://schemas.openxmlformats.org/officeDocument/2006/relationships/externalLink"/>
<Relationship Id="rId23" Target="externalLinks/externalLink14.xml" Type="http://schemas.openxmlformats.org/officeDocument/2006/relationships/externalLink"/>
<Relationship Id="rId24" Target="externalLinks/externalLink15.xml" Type="http://schemas.openxmlformats.org/officeDocument/2006/relationships/externalLink"/>
<Relationship Id="rId25" Target="externalLinks/externalLink16.xml" Type="http://schemas.openxmlformats.org/officeDocument/2006/relationships/externalLink"/>
<Relationship Id="rId26" Target="externalLinks/externalLink17.xml" Type="http://schemas.openxmlformats.org/officeDocument/2006/relationships/externalLink"/>
<Relationship Id="rId27" Target="externalLinks/externalLink18.xml" Type="http://schemas.openxmlformats.org/officeDocument/2006/relationships/externalLink"/>
<Relationship Id="rId28" Target="externalLinks/externalLink19.xml" Type="http://schemas.openxmlformats.org/officeDocument/2006/relationships/externalLink"/>
<Relationship Id="rId29" Target="externalLinks/externalLink20.xml" Type="http://schemas.openxmlformats.org/officeDocument/2006/relationships/externalLink"/>
<Relationship Id="rId3" Target="worksheets/sheet3.xml" Type="http://schemas.openxmlformats.org/officeDocument/2006/relationships/worksheet"/>
<Relationship Id="rId30" Target="externalLinks/externalLink21.xml" Type="http://schemas.openxmlformats.org/officeDocument/2006/relationships/externalLink"/>
<Relationship Id="rId31" Target="externalLinks/externalLink22.xml" Type="http://schemas.openxmlformats.org/officeDocument/2006/relationships/externalLink"/>
<Relationship Id="rId32" Target="externalLinks/externalLink23.xml" Type="http://schemas.openxmlformats.org/officeDocument/2006/relationships/externalLink"/>
<Relationship Id="rId33" Target="externalLinks/externalLink24.xml" Type="http://schemas.openxmlformats.org/officeDocument/2006/relationships/externalLink"/>
<Relationship Id="rId34" Target="externalLinks/externalLink25.xml" Type="http://schemas.openxmlformats.org/officeDocument/2006/relationships/externalLink"/>
<Relationship Id="rId35" Target="externalLinks/externalLink26.xml" Type="http://schemas.openxmlformats.org/officeDocument/2006/relationships/externalLink"/>
<Relationship Id="rId36" Target="externalLinks/externalLink27.xml" Type="http://schemas.openxmlformats.org/officeDocument/2006/relationships/externalLink"/>
<Relationship Id="rId37" Target="theme/theme1.xml" Type="http://schemas.openxmlformats.org/officeDocument/2006/relationships/theme"/>
<Relationship Id="rId38" Target="styles.xml" Type="http://schemas.openxmlformats.org/officeDocument/2006/relationships/styles"/>
<Relationship Id="rId39" Target="sharedStrings.xml" Type="http://schemas.openxmlformats.org/officeDocument/2006/relationships/sharedStrings"/>
<Relationship Id="rId4" Target="worksheets/sheet4.xml" Type="http://schemas.openxmlformats.org/officeDocument/2006/relationships/worksheet"/>
<Relationship Id="rId40" Target="persons/person.xml" Type="http://schemas.microsoft.com/office/2017/10/relationships/person"/>
<Relationship Id="rId41" Target="calcChain.xml" Type="http://schemas.openxmlformats.org/officeDocument/2006/relationships/calcChain"/>
<Relationship Id="rId42" Target="../customXml/item1.xml" Type="http://schemas.openxmlformats.org/officeDocument/2006/relationships/customXml"/>
<Relationship Id="rId43" Target="../customXml/item2.xml" Type="http://schemas.openxmlformats.org/officeDocument/2006/relationships/customXml"/>
<Relationship Id="rId44" Target="../customXml/item3.xml" Type="http://schemas.openxmlformats.org/officeDocument/2006/relationships/customXml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vmlDrawing1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2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3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_rels/vmlDrawing4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_rels/vmlDrawing5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
</Relationships>

</file>

<file path=xl/externalLinks/_rels/externalLink10.xml.rels><?xml version="1.0" encoding="UTF-8" standalone="no"?>
<Relationships xmlns="http://schemas.openxmlformats.org/package/2006/relationships">
<Relationship Id="rId1" Target="https://cobogshprd01.atrame.deloitte.com/creacion/IFRS/BALANCES%20MENSUALES/BANCO%20-%20001.xlsx" TargetMode="External" Type="http://schemas.openxmlformats.org/officeDocument/2006/relationships/externalLinkPath"/>
</Relationships>

</file>

<file path=xl/externalLinks/_rels/externalLink11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
</Relationships>

</file>

<file path=xl/externalLinks/_rels/externalLink12.xml.rels><?xml version="1.0" encoding="UTF-8" standalone="no"?>
<Relationships xmlns="http://schemas.openxmlformats.org/package/2006/relationships">
<Relationship Id="rId1" Target="file:///A:/PPROV131.xls" TargetMode="External" Type="http://schemas.openxmlformats.org/officeDocument/2006/relationships/externalLinkPath"/>
</Relationships>

</file>

<file path=xl/externalLinks/_rels/externalLink13.xml.rels><?xml version="1.0" encoding="UTF-8" standalone="no"?>
<Relationships xmlns="http://schemas.openxmlformats.org/package/2006/relationships">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
</Relationships>

</file>

<file path=xl/externalLinks/_rels/externalLink14.xml.rels><?xml version="1.0" encoding="UTF-8" standalone="no"?>
<Relationships xmlns="http://schemas.openxmlformats.org/package/2006/relationships">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
</Relationships>

</file>

<file path=xl/externalLinks/_rels/externalLink15.xml.rels><?xml version="1.0" encoding="UTF-8" standalone="no"?>
<Relationships xmlns="http://schemas.openxmlformats.org/package/2006/relationships">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
</Relationships>

</file>

<file path=xl/externalLinks/_rels/externalLink16.xml.rels><?xml version="1.0" encoding="UTF-8" standalone="no"?>
<Relationships xmlns="http://schemas.openxmlformats.org/package/2006/relationships">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
</Relationships>

</file>

<file path=xl/externalLinks/_rels/externalLink17.xml.rels><?xml version="1.0" encoding="UTF-8" standalone="no"?>
<Relationships xmlns="http://schemas.openxmlformats.org/package/2006/relationships">
<Relationship Id="rId1" Target="http://www.superfinanciera.gov.co/Cifras/informacion/diarios/tcrm/tcrm-2010-09-30.xls" TargetMode="External" Type="http://schemas.openxmlformats.org/officeDocument/2006/relationships/externalLinkPath"/>
</Relationships>

</file>

<file path=xl/externalLinks/_rels/externalLink18.xml.rels><?xml version="1.0" encoding="UTF-8" standalone="no"?>
<Relationships xmlns="http://schemas.openxmlformats.org/package/2006/relationships">
<Relationship Id="rId1" Target="Hoja%20de%20c&#225;lculo%20en%20Febrero_99%20de%20pi&#241;ot.obd%202" TargetMode="External" Type="http://schemas.microsoft.com/office/2006/relationships/xlExternalLinkPath/xlPathMissing"/>
</Relationships>

</file>

<file path=xl/externalLinks/_rels/externalLink19.xml.rels><?xml version="1.0" encoding="UTF-8" standalone="no"?>
<Relationships xmlns="http://schemas.openxmlformats.org/package/2006/relationships">
<Relationship Id="rId1" Target="file://///Colcodf312256/BeneficiosTributarios2006/winnt/perfiles/co80066276/Escritorio/agosto/karla/INFORMES/PPROV22.xls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Fernando/fgc/respaldo/respaldo/FGC/CONTABILIDAD$EMP.EXT/(5)Enersis%20Investment/1999/(5)CMRES99.xls" TargetMode="External" Type="http://schemas.openxmlformats.org/officeDocument/2006/relationships/externalLinkPath"/>
</Relationships>

</file>

<file path=xl/externalLinks/_rels/externalLink20.xml.rels><?xml version="1.0" encoding="UTF-8" standalone="no"?>
<Relationships xmlns="http://schemas.openxmlformats.org/package/2006/relationships">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
</Relationships>

</file>

<file path=xl/externalLinks/_rels/externalLink21.xml.rels><?xml version="1.0" encoding="UTF-8" standalone="no"?>
<Relationships xmlns="http://schemas.openxmlformats.org/package/2006/relationships">
<Relationship Id="rId1" Target="file:///F:/ROCIO/A&#209;O%202005/DIRECTORIO/ABRIL%202005/EMGESA%20ABRIL%202005.xls" TargetMode="External" Type="http://schemas.openxmlformats.org/officeDocument/2006/relationships/externalLinkPath"/>
</Relationships>

</file>

<file path=xl/externalLinks/_rels/externalLink22.xml.rels><?xml version="1.0" encoding="UTF-8" standalone="no"?>
<Relationships xmlns="http://schemas.openxmlformats.org/package/2006/relationships">
<Relationship Id="rId1" Target="https://cobogshprd01.atrame.deloitte.com/PAOLA/DIRECTORIO/2014/MAYO/05_Emgesa%20cierre%20MAYO%202014p.xls" TargetMode="External" Type="http://schemas.openxmlformats.org/officeDocument/2006/relationships/externalLinkPath"/>
</Relationships>

</file>

<file path=xl/externalLinks/_rels/externalLink23.xml.rels><?xml version="1.0" encoding="UTF-8" standalone="no"?>
<Relationships xmlns="http://schemas.openxmlformats.org/package/2006/relationships">
<Relationship Id="rId1" Target="file://///Pc1575/c/karla/INFORMES/PPROV18.xls" TargetMode="External" Type="http://schemas.openxmlformats.org/officeDocument/2006/relationships/externalLinkPath"/>
</Relationships>

</file>

<file path=xl/externalLinks/_rels/externalLink24.xml.rels><?xml version="1.0" encoding="UTF-8" standalone="no"?>
<Relationships xmlns="http://schemas.openxmlformats.org/package/2006/relationships">
<Relationship Id="rId1" Target="file:///F:/Documents%20and%20Settings/co43220109/Mis%20documentos/Auditor&#237;a/2007/Deuda/6%20Deuda%20Jun-07.xls" TargetMode="External" Type="http://schemas.openxmlformats.org/officeDocument/2006/relationships/externalLinkPath"/>
</Relationships>

</file>

<file path=xl/externalLinks/_rels/externalLink25.xml.rels><?xml version="1.0" encoding="UTF-8" standalone="no"?>
<Relationships xmlns="http://schemas.openxmlformats.org/package/2006/relationships">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
</Relationships>

</file>

<file path=xl/externalLinks/_rels/externalLink26.xml.rels><?xml version="1.0" encoding="UTF-8" standalone="no"?>
<Relationships xmlns="http://schemas.openxmlformats.org/package/2006/relationships">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
</Relationships>

</file>

<file path=xl/externalLinks/_rels/externalLink27.xml.rels><?xml version="1.0" encoding="UTF-8" standalone="no"?>
<Relationships xmlns="http://schemas.openxmlformats.org/package/2006/relationships">
<Relationship Id="rId1" Target="Formulacion%20EF%20publicacion.xlsx" TargetMode="External" Type="http://schemas.openxmlformats.org/officeDocument/2006/relationships/externalLinkPath"/>
<Relationship Id="rId2" Target="https://icetex-my.sharepoint.com/personal/vamaya_icetex_gov_co/Documents/BACKUP%202024/BALANCES%20DE%20PUBLICACION/Formulacion%20EF%20publicacion.xlsx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Pc1268/entrada/Usuarios/Alexander/INDICE%20DE%20PERDIDAS/balance%20Rovira/Balance%20El&#233;ctrico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Relationship Id="rId3" Target="../drawings/vmlDrawing2.vml" Type="http://schemas.openxmlformats.org/officeDocument/2006/relationships/vml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Relationship Id="rId3" Target="../drawings/vmlDrawing3.vml" Type="http://schemas.openxmlformats.org/officeDocument/2006/relationships/vmlDrawing"/>
</Relationships>

</file>

<file path=xl/worksheets/_rels/sheet4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4.xml" Type="http://schemas.openxmlformats.org/officeDocument/2006/relationships/drawing"/>
<Relationship Id="rId3" Target="../drawings/vmlDrawing4.vml" Type="http://schemas.openxmlformats.org/officeDocument/2006/relationships/vml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5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drawings/drawing6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drawings/drawing7.xml" Type="http://schemas.openxmlformats.org/officeDocument/2006/relationships/drawing"/>
</Relationships>

</file>

<file path=xl/worksheets/_rels/sheet8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9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Relationship Id="rId2" Target="../drawings/drawing9.xml" Type="http://schemas.openxmlformats.org/officeDocument/2006/relationships/drawing"/>
<Relationship Id="rId3" Target="../drawings/vmlDrawing5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45292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96458.2</v>
      </c>
    </row>
    <row r="13" spans="1:9" x14ac:dyDescent="0.25">
      <c r="A13" s="54" t="s">
        <v>6</v>
      </c>
      <c r="C13" s="10">
        <v>0</v>
      </c>
      <c r="G13" s="61"/>
      <c r="I13" s="62"/>
    </row>
    <row r="14" spans="1:9" x14ac:dyDescent="0.25">
      <c r="A14" s="54" t="s">
        <v>7</v>
      </c>
      <c r="C14" s="10">
        <v>8504.1</v>
      </c>
    </row>
    <row r="15" spans="1:9" ht="13.5" customHeight="1" x14ac:dyDescent="0.25">
      <c r="A15" s="54" t="s">
        <v>8</v>
      </c>
      <c r="C15" s="22">
        <v>1791.4</v>
      </c>
      <c r="G15" s="61"/>
    </row>
    <row r="16" spans="1:9" ht="13.5" customHeight="1" x14ac:dyDescent="0.25">
      <c r="A16" s="51"/>
      <c r="C16" s="12">
        <f>SUM(C12:C15)</f>
        <v>106753.7</v>
      </c>
      <c r="G16" s="61"/>
    </row>
    <row r="17" spans="1:7" x14ac:dyDescent="0.25">
      <c r="A17" s="53"/>
      <c r="C17" s="10"/>
    </row>
    <row r="18" spans="1:7" x14ac:dyDescent="0.25">
      <c r="A18" s="11" t="s">
        <v>9</v>
      </c>
      <c r="G18" s="61"/>
    </row>
    <row r="19" spans="1:7" x14ac:dyDescent="0.25">
      <c r="A19" s="54" t="s">
        <v>71</v>
      </c>
      <c r="C19" s="10">
        <v>7980.6</v>
      </c>
    </row>
    <row r="20" spans="1:7" x14ac:dyDescent="0.25">
      <c r="A20" s="54" t="s">
        <v>72</v>
      </c>
      <c r="C20" s="10">
        <v>7220.9</v>
      </c>
    </row>
    <row r="21" spans="1:7" ht="17.25" x14ac:dyDescent="0.25">
      <c r="A21" s="54" t="s">
        <v>65</v>
      </c>
      <c r="C21" s="22">
        <v>25.9</v>
      </c>
      <c r="G21" s="61"/>
    </row>
    <row r="22" spans="1:7" x14ac:dyDescent="0.25">
      <c r="A22" s="11"/>
      <c r="C22" s="12">
        <f>SUM(C19:C21)</f>
        <v>15227.4</v>
      </c>
      <c r="G22" s="61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91526.3</v>
      </c>
      <c r="D24" s="63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55211.3</v>
      </c>
      <c r="E29" s="64"/>
    </row>
    <row r="30" spans="1:7" x14ac:dyDescent="0.25">
      <c r="A30" s="11"/>
      <c r="C30" s="10"/>
    </row>
    <row r="32" spans="1:7" x14ac:dyDescent="0.25">
      <c r="A32" s="11"/>
      <c r="C32" s="10"/>
      <c r="E32" s="65"/>
      <c r="F32" s="66"/>
      <c r="G32" s="66"/>
    </row>
    <row r="33" spans="1:7" x14ac:dyDescent="0.25">
      <c r="A33" s="11" t="s">
        <v>16</v>
      </c>
      <c r="C33" s="10">
        <v>33379.800000000003</v>
      </c>
      <c r="E33" s="67"/>
      <c r="F33" s="68"/>
      <c r="G33" s="68"/>
    </row>
    <row r="34" spans="1:7" x14ac:dyDescent="0.25">
      <c r="A34" s="11" t="s">
        <v>17</v>
      </c>
      <c r="C34" s="10">
        <v>30.4</v>
      </c>
      <c r="E34" s="67"/>
      <c r="F34" s="68"/>
      <c r="G34" s="68"/>
    </row>
    <row r="35" spans="1:7" x14ac:dyDescent="0.25">
      <c r="A35" s="11"/>
      <c r="C35" s="10"/>
      <c r="E35" s="67"/>
      <c r="F35" s="68"/>
      <c r="G35" s="68"/>
    </row>
    <row r="36" spans="1:7" x14ac:dyDescent="0.25">
      <c r="A36" s="11" t="s">
        <v>18</v>
      </c>
      <c r="C36" s="10">
        <v>11957.4</v>
      </c>
      <c r="E36" s="67"/>
      <c r="F36" s="69"/>
      <c r="G36" s="69"/>
    </row>
    <row r="37" spans="1:7" x14ac:dyDescent="0.25">
      <c r="A37" s="11"/>
      <c r="C37" s="10"/>
      <c r="E37" s="67"/>
      <c r="F37" s="68"/>
      <c r="G37" s="68"/>
    </row>
    <row r="38" spans="1:7" x14ac:dyDescent="0.25">
      <c r="A38" s="11" t="s">
        <v>19</v>
      </c>
      <c r="E38" s="67"/>
      <c r="F38" s="69"/>
      <c r="G38" s="69"/>
    </row>
    <row r="39" spans="1:7" x14ac:dyDescent="0.25">
      <c r="A39" s="11" t="s">
        <v>66</v>
      </c>
      <c r="C39" s="10">
        <v>1937</v>
      </c>
      <c r="E39" s="67"/>
      <c r="F39" s="69"/>
      <c r="G39" s="69"/>
    </row>
    <row r="40" spans="1:7" x14ac:dyDescent="0.25">
      <c r="A40" s="11" t="s">
        <v>20</v>
      </c>
      <c r="C40" s="10">
        <v>1093.2</v>
      </c>
      <c r="E40" s="67"/>
      <c r="F40" s="68"/>
      <c r="G40" s="69"/>
    </row>
    <row r="41" spans="1:7" x14ac:dyDescent="0.25">
      <c r="A41" s="11" t="s">
        <v>21</v>
      </c>
      <c r="C41" s="10">
        <v>8793.7000000000007</v>
      </c>
      <c r="E41" s="67"/>
      <c r="F41" s="68"/>
      <c r="G41" s="68"/>
    </row>
    <row r="42" spans="1:7" ht="17.25" x14ac:dyDescent="0.25">
      <c r="A42" s="11" t="s">
        <v>22</v>
      </c>
      <c r="C42" s="50">
        <v>5571.4</v>
      </c>
      <c r="D42" s="28"/>
      <c r="E42" s="67"/>
      <c r="F42" s="70"/>
      <c r="G42" s="70"/>
    </row>
    <row r="43" spans="1:7" x14ac:dyDescent="0.25">
      <c r="A43" s="11"/>
      <c r="C43" s="10">
        <f>SUM(C39:C42)</f>
        <v>17395.300000000003</v>
      </c>
      <c r="E43" s="67"/>
      <c r="F43" s="69"/>
      <c r="G43" s="69"/>
    </row>
    <row r="44" spans="1:7" x14ac:dyDescent="0.25">
      <c r="A44" s="11"/>
      <c r="C44" s="10"/>
      <c r="E44" s="71"/>
      <c r="F44" s="72"/>
      <c r="G44" s="72"/>
    </row>
    <row r="45" spans="1:7" x14ac:dyDescent="0.25">
      <c r="A45" s="11" t="s">
        <v>23</v>
      </c>
      <c r="C45" s="10">
        <f>+C29+C33+C34+C36-C43</f>
        <v>83183.599999999991</v>
      </c>
      <c r="D45" s="11"/>
      <c r="E45" s="73"/>
      <c r="F45" s="69"/>
      <c r="G45" s="69"/>
    </row>
    <row r="46" spans="1:7" s="11" customFormat="1" x14ac:dyDescent="0.25">
      <c r="B46" s="78"/>
      <c r="C46" s="10"/>
      <c r="E46" s="74"/>
      <c r="F46" s="75"/>
    </row>
    <row r="47" spans="1:7" s="11" customFormat="1" x14ac:dyDescent="0.25">
      <c r="A47" s="11" t="s">
        <v>24</v>
      </c>
      <c r="B47" s="78"/>
      <c r="C47" s="10"/>
    </row>
    <row r="48" spans="1:7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83183.599999999991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68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73</v>
      </c>
      <c r="C10" s="42" t="s">
        <v>74</v>
      </c>
      <c r="D10" s="42" t="s">
        <v>31</v>
      </c>
      <c r="F10" s="37" t="s">
        <v>32</v>
      </c>
      <c r="G10" s="42" t="s">
        <v>73</v>
      </c>
      <c r="H10" s="42" t="s">
        <v>74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478801.1</v>
      </c>
      <c r="C12" s="12">
        <v>421983.9</v>
      </c>
      <c r="D12" s="12">
        <f>+B12-C12</f>
        <v>56817.199999999953</v>
      </c>
      <c r="F12" s="13" t="s">
        <v>63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56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44970.6</v>
      </c>
      <c r="H15" s="14">
        <v>37255.9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38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64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34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40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46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44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48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75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23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54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55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69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112237.1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7752.2</v>
      </c>
    </row>
    <row r="15" spans="1:9" ht="13.5" customHeight="1" x14ac:dyDescent="0.25">
      <c r="A15" s="54" t="s">
        <v>8</v>
      </c>
      <c r="C15" s="22">
        <v>825.2</v>
      </c>
      <c r="G15" s="61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7425.9</v>
      </c>
    </row>
    <row r="20" spans="1:4" x14ac:dyDescent="0.25">
      <c r="A20" s="54" t="s">
        <v>72</v>
      </c>
      <c r="C20" s="10">
        <v>7624.9</v>
      </c>
    </row>
    <row r="21" spans="1:4" ht="17.25" x14ac:dyDescent="0.25">
      <c r="A21" s="54" t="s">
        <v>65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105738.5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24401.200000000001</v>
      </c>
    </row>
    <row r="34" spans="1:9" x14ac:dyDescent="0.25">
      <c r="A34" s="11" t="s">
        <v>17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1977.8</v>
      </c>
    </row>
    <row r="40" spans="1:9" x14ac:dyDescent="0.25">
      <c r="A40" s="11" t="s">
        <v>20</v>
      </c>
      <c r="C40" s="10">
        <v>1044.2</v>
      </c>
    </row>
    <row r="41" spans="1:9" x14ac:dyDescent="0.25">
      <c r="A41" s="11" t="s">
        <v>21</v>
      </c>
      <c r="C41" s="10">
        <v>10630.5</v>
      </c>
    </row>
    <row r="42" spans="1:9" ht="17.25" x14ac:dyDescent="0.25">
      <c r="A42" s="11" t="s">
        <v>22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50108.5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50108.5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B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77</v>
      </c>
      <c r="C10" s="42" t="s">
        <v>73</v>
      </c>
      <c r="D10" s="42" t="s">
        <v>31</v>
      </c>
      <c r="F10" s="37" t="s">
        <v>32</v>
      </c>
      <c r="G10" s="42" t="s">
        <v>77</v>
      </c>
      <c r="H10" s="42" t="s">
        <v>73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479637.9</v>
      </c>
      <c r="C12" s="12">
        <v>478801.1</v>
      </c>
      <c r="D12" s="12">
        <f>+B12-C12</f>
        <v>836.80000000004657</v>
      </c>
      <c r="F12" s="13" t="s">
        <v>63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56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44995.8</v>
      </c>
      <c r="H15" s="15">
        <v>44970.6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38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34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40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46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44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48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75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23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54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55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33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45352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97671.2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8620.7000000000007</v>
      </c>
    </row>
    <row r="15" spans="1:9" ht="13.5" customHeight="1" x14ac:dyDescent="0.25">
      <c r="A15" s="54" t="s">
        <v>8</v>
      </c>
      <c r="C15" s="22">
        <v>1919.3</v>
      </c>
      <c r="G15" s="61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7841.5</v>
      </c>
    </row>
    <row r="20" spans="1:4" x14ac:dyDescent="0.25">
      <c r="A20" s="54" t="s">
        <v>72</v>
      </c>
      <c r="C20" s="10">
        <v>10194.299999999999</v>
      </c>
    </row>
    <row r="21" spans="1:4" ht="17.25" x14ac:dyDescent="0.25">
      <c r="A21" s="54" t="s">
        <v>65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90142.8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23442.3</v>
      </c>
    </row>
    <row r="34" spans="1:9" x14ac:dyDescent="0.25">
      <c r="A34" s="11" t="s">
        <v>17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2341.6</v>
      </c>
    </row>
    <row r="40" spans="1:9" x14ac:dyDescent="0.25">
      <c r="A40" s="11" t="s">
        <v>20</v>
      </c>
      <c r="C40" s="10">
        <v>2073.1999999999998</v>
      </c>
    </row>
    <row r="41" spans="1:9" x14ac:dyDescent="0.25">
      <c r="A41" s="11" t="s">
        <v>21</v>
      </c>
      <c r="C41" s="10">
        <v>11827.6</v>
      </c>
    </row>
    <row r="42" spans="1:9" ht="17.25" x14ac:dyDescent="0.25">
      <c r="A42" s="11" t="s">
        <v>22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33836.30000000001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33836.30000000001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79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80</v>
      </c>
      <c r="C10" s="42" t="s">
        <v>77</v>
      </c>
      <c r="D10" s="42" t="s">
        <v>31</v>
      </c>
      <c r="F10" s="37" t="s">
        <v>32</v>
      </c>
      <c r="G10" s="42" t="s">
        <v>80</v>
      </c>
      <c r="H10" s="42" t="s">
        <v>77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444799.7</v>
      </c>
      <c r="C12" s="12">
        <v>479637.9</v>
      </c>
      <c r="D12" s="12">
        <f>+B12-C12</f>
        <v>-34838.200000000012</v>
      </c>
      <c r="F12" s="13" t="s">
        <v>63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56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45028.4</v>
      </c>
      <c r="H15" s="15">
        <v>44995.8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38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34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40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46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44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48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52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61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23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54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55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abSelected="1" topLeftCell="A39" workbookViewId="0">
      <selection activeCell="A49" sqref="A49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45383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99746.6</v>
      </c>
    </row>
    <row r="13" spans="1:9" x14ac:dyDescent="0.25">
      <c r="A13" s="54" t="s">
        <v>6</v>
      </c>
      <c r="C13" s="87">
        <v>-1.4</v>
      </c>
      <c r="G13" s="61"/>
      <c r="I13" s="62"/>
    </row>
    <row r="14" spans="1:9" x14ac:dyDescent="0.25">
      <c r="A14" s="54" t="s">
        <v>7</v>
      </c>
      <c r="C14" s="10">
        <v>8139</v>
      </c>
    </row>
    <row r="15" spans="1:9" ht="13.5" customHeight="1" x14ac:dyDescent="0.25">
      <c r="A15" s="54" t="s">
        <v>8</v>
      </c>
      <c r="C15" s="22">
        <v>1569.2</v>
      </c>
      <c r="G15" s="61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7940.1</v>
      </c>
    </row>
    <row r="20" spans="1:4" x14ac:dyDescent="0.25">
      <c r="A20" s="54" t="s">
        <v>72</v>
      </c>
      <c r="C20" s="10">
        <v>8304</v>
      </c>
    </row>
    <row r="21" spans="1:4" ht="17.25" x14ac:dyDescent="0.25">
      <c r="A21" s="54" t="s">
        <v>65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93176.6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23949.5</v>
      </c>
    </row>
    <row r="34" spans="1:9" x14ac:dyDescent="0.25">
      <c r="A34" s="11" t="s">
        <v>17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2452.6999999999998</v>
      </c>
    </row>
    <row r="40" spans="1:9" x14ac:dyDescent="0.25">
      <c r="A40" s="11" t="s">
        <v>20</v>
      </c>
      <c r="C40" s="10">
        <v>1495.2</v>
      </c>
    </row>
    <row r="41" spans="1:9" x14ac:dyDescent="0.25">
      <c r="A41" s="11" t="s">
        <v>21</v>
      </c>
      <c r="C41" s="10">
        <v>9539.4</v>
      </c>
    </row>
    <row r="42" spans="1:9" ht="17.25" x14ac:dyDescent="0.25">
      <c r="A42" s="11" t="s">
        <v>22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44596.100000000006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44596.100000000006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workbookViewId="0">
      <selection activeCell="G28" sqref="G28:I28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82</v>
      </c>
      <c r="C10" s="42" t="s">
        <v>80</v>
      </c>
      <c r="D10" s="42" t="s">
        <v>31</v>
      </c>
      <c r="F10" s="37" t="s">
        <v>32</v>
      </c>
      <c r="G10" s="42" t="s">
        <v>82</v>
      </c>
      <c r="H10" s="42" t="s">
        <v>80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63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56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54764.6</v>
      </c>
      <c r="H15" s="10">
        <v>45028.4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38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64</v>
      </c>
      <c r="B18" s="20">
        <v>714470.5</v>
      </c>
      <c r="C18" s="20">
        <v>770356.5</v>
      </c>
      <c r="D18" s="10">
        <f t="shared" si="0"/>
        <v>-55886</v>
      </c>
      <c r="E18" s="18"/>
      <c r="F18" s="84" t="s">
        <v>34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4" t="s">
        <v>37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4" t="s">
        <v>40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46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44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48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23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54</v>
      </c>
      <c r="B40" s="76">
        <f>+B37+B35+B33+B31+B28+B22+B14+B12</f>
        <v>9644275.9000000004</v>
      </c>
      <c r="C40" s="76">
        <f>+C37+C35+C33+C31+C28+C22+C14+C12</f>
        <v>9482692.6999999993</v>
      </c>
      <c r="D40" s="76">
        <f>+B40-C40</f>
        <v>161583.20000000112</v>
      </c>
      <c r="E40" s="18"/>
      <c r="F40" s="11" t="s">
        <v>55</v>
      </c>
      <c r="G40" s="76">
        <f>+G28+G39</f>
        <v>9644275.9000000022</v>
      </c>
      <c r="H40" s="76">
        <f>+H28+H39</f>
        <v>9482692.7000000011</v>
      </c>
      <c r="I40" s="76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opLeftCell="A30" workbookViewId="0">
      <selection activeCell="C39" sqref="C39:C42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84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8">
        <v>45383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</f>
        <v>406113.1</v>
      </c>
    </row>
    <row r="13" spans="1:9" x14ac:dyDescent="0.25">
      <c r="A13" s="11" t="s">
        <v>6</v>
      </c>
      <c r="C13" s="20">
        <f>+'ER Enero'!C13+'ER Febrero'!C13+'ER Marzo'!C13+'ER Abril'!C13</f>
        <v>-1.4</v>
      </c>
      <c r="D13" s="28"/>
    </row>
    <row r="14" spans="1:9" x14ac:dyDescent="0.25">
      <c r="A14" s="11" t="s">
        <v>7</v>
      </c>
      <c r="C14" s="20">
        <f>+'ER Enero'!C14+'ER Febrero'!C14+'ER Marzo'!C14+'ER Abril'!C14</f>
        <v>33016</v>
      </c>
    </row>
    <row r="15" spans="1:9" ht="13.5" customHeight="1" x14ac:dyDescent="0.25">
      <c r="A15" s="11" t="s">
        <v>8</v>
      </c>
      <c r="C15" s="50">
        <f>+'ER Enero'!C15+'ER Febrero'!C15+'ER Marzo'!C15+'ER Abril'!C15</f>
        <v>6105.1</v>
      </c>
      <c r="I15" s="81"/>
    </row>
    <row r="16" spans="1:9" ht="13.5" customHeight="1" x14ac:dyDescent="0.25">
      <c r="A16" s="51"/>
      <c r="C16" s="52">
        <f>SUM(C12:C15)</f>
        <v>445232.79999999993</v>
      </c>
      <c r="I16" s="81"/>
    </row>
    <row r="17" spans="1:9" x14ac:dyDescent="0.25">
      <c r="A17" s="53"/>
      <c r="C17" s="20"/>
      <c r="I17" s="81"/>
    </row>
    <row r="18" spans="1:9" x14ac:dyDescent="0.25">
      <c r="A18" s="11" t="s">
        <v>9</v>
      </c>
    </row>
    <row r="19" spans="1:9" x14ac:dyDescent="0.25">
      <c r="A19" s="11" t="s">
        <v>10</v>
      </c>
      <c r="C19" s="20">
        <f>+'ER Enero'!C19+'ER Febrero'!C19+'ER Marzo'!C19+'ER Abril'!C19</f>
        <v>31188.1</v>
      </c>
    </row>
    <row r="20" spans="1:9" x14ac:dyDescent="0.25">
      <c r="A20" s="11" t="s">
        <v>11</v>
      </c>
      <c r="C20" s="20">
        <f>+'ER Enero'!C20+'ER Febrero'!C20+'ER Marzo'!C20+'ER Abril'!C20</f>
        <v>33344.1</v>
      </c>
    </row>
    <row r="21" spans="1:9" ht="17.25" x14ac:dyDescent="0.25">
      <c r="A21" s="11" t="s">
        <v>65</v>
      </c>
      <c r="C21" s="50">
        <f>+'ER Enero'!C21+'ER Febrero'!C21+'ER Marzo'!C21+'ER Abril'!C21</f>
        <v>116.39999999999999</v>
      </c>
    </row>
    <row r="22" spans="1:9" x14ac:dyDescent="0.25">
      <c r="A22" s="11"/>
      <c r="C22" s="52">
        <f>SUM(C19:C21)</f>
        <v>64648.6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380584.19999999995</v>
      </c>
      <c r="E24" s="80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Febrero'!C27+'ER Marzo'!C27+'ER Abril'!C27</f>
        <v>237977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142607.19999999995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Febrero'!C33+'ER Marzo'!C33+'ER Abril'!C33</f>
        <v>105172.8</v>
      </c>
    </row>
    <row r="34" spans="1:6" x14ac:dyDescent="0.25">
      <c r="A34" s="11" t="s">
        <v>17</v>
      </c>
      <c r="C34" s="20">
        <f>+'ER Enero'!C34+'ER Febrero'!C34+'ER Marzo'!C34+'ER Abril'!C34</f>
        <v>-53.599999999999994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Febrero'!C36+'ER Marzo'!C36+'ER Abril'!C36</f>
        <v>57187.899999999994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66</v>
      </c>
      <c r="C39" s="20">
        <f>+'ER Enero'!C39+'ER Febrero'!C39+'ER Marzo'!C39+'ER Abril'!C39</f>
        <v>8709.0999999999985</v>
      </c>
    </row>
    <row r="40" spans="1:6" x14ac:dyDescent="0.25">
      <c r="A40" s="54" t="s">
        <v>20</v>
      </c>
      <c r="C40" s="20">
        <f>+'ER Enero'!C40+'ER Febrero'!C40+'ER Marzo'!C40+'ER Abril'!C40</f>
        <v>5705.8</v>
      </c>
    </row>
    <row r="41" spans="1:6" x14ac:dyDescent="0.25">
      <c r="A41" s="54" t="s">
        <v>21</v>
      </c>
      <c r="C41" s="20">
        <f>+'ER Enero'!C41+'ER Febrero'!C41+'ER Marzo'!C41+'ER Abril'!C41</f>
        <v>40791.200000000004</v>
      </c>
    </row>
    <row r="42" spans="1:6" ht="17.25" x14ac:dyDescent="0.25">
      <c r="A42" s="54" t="s">
        <v>22</v>
      </c>
      <c r="C42" s="50">
        <f>+'ER Enero'!C42+'ER Febrero'!C42+'ER Marzo'!C42+'ER Abril'!C42</f>
        <v>37983.699999999997</v>
      </c>
    </row>
    <row r="43" spans="1:6" x14ac:dyDescent="0.25">
      <c r="A43" s="11"/>
      <c r="C43" s="20">
        <f>SUM(C39:C42)</f>
        <v>93189.8</v>
      </c>
    </row>
    <row r="44" spans="1:6" x14ac:dyDescent="0.25">
      <c r="A44" s="11"/>
      <c r="C44" s="20"/>
    </row>
    <row r="45" spans="1:6" x14ac:dyDescent="0.25">
      <c r="A45" s="11" t="s">
        <v>23</v>
      </c>
      <c r="C45" s="20">
        <f>+C29+C33+C34+C36-C43</f>
        <v>211724.49999999994</v>
      </c>
    </row>
    <row r="46" spans="1:6" s="11" customFormat="1" x14ac:dyDescent="0.25">
      <c r="B46" s="78"/>
      <c r="C46" s="20"/>
    </row>
    <row r="47" spans="1:6" s="11" customFormat="1" x14ac:dyDescent="0.25">
      <c r="A47" s="11" t="s">
        <v>24</v>
      </c>
      <c r="B47" s="78"/>
      <c r="C47" s="20"/>
    </row>
    <row r="48" spans="1:6" s="11" customFormat="1" ht="17.25" x14ac:dyDescent="0.25">
      <c r="A48" s="11" t="s">
        <v>25</v>
      </c>
      <c r="B48" s="78"/>
      <c r="C48" s="50">
        <v>0</v>
      </c>
    </row>
    <row r="49" spans="1:3" s="11" customFormat="1" x14ac:dyDescent="0.25">
      <c r="A49" s="55"/>
      <c r="B49" s="78"/>
      <c r="C49" s="20"/>
    </row>
    <row r="50" spans="1:3" s="11" customFormat="1" ht="17.25" x14ac:dyDescent="0.25">
      <c r="A50" s="11" t="s">
        <v>26</v>
      </c>
      <c r="B50" s="59"/>
      <c r="C50" s="83">
        <f>+C45+C48</f>
        <v>211724.49999999994</v>
      </c>
    </row>
    <row r="51" spans="1:3" s="11" customFormat="1" x14ac:dyDescent="0.25">
      <c r="B51" s="78"/>
      <c r="C51" s="20"/>
    </row>
    <row r="52" spans="1:3" x14ac:dyDescent="0.25">
      <c r="C52" s="56"/>
    </row>
    <row r="53" spans="1:3" x14ac:dyDescent="0.25">
      <c r="C53" s="57"/>
    </row>
    <row r="55" spans="1:3" x14ac:dyDescent="0.25">
      <c r="C55" s="82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baseType="lpstr" size="12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