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66" documentId="8_{0DFC3A1F-5EFE-40E8-9EB7-45D02296657A}" xr6:coauthVersionLast="47" xr6:coauthVersionMax="47" xr10:uidLastSave="{DA7DB5A7-884A-493F-8F7E-D6B468BDF016}"/>
  <bookViews>
    <workbookView xWindow="-120" yWindow="-120" windowWidth="20730" windowHeight="11160" tabRatio="651" firstSheet="14" activeTab="18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Acumulado" sheetId="2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 localSheetId="20">'[1]Otras inversiones'!#REF!</definedName>
    <definedName name="\0" localSheetId="0">'[1]Otras inversiones'!#REF!</definedName>
    <definedName name="\0" localSheetId="15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43" l="1"/>
  <c r="H40" i="43"/>
  <c r="G40" i="43"/>
  <c r="I40" i="43" s="1"/>
  <c r="I38" i="43"/>
  <c r="I37" i="43"/>
  <c r="D37" i="43"/>
  <c r="I36" i="43"/>
  <c r="I35" i="43"/>
  <c r="D35" i="43"/>
  <c r="I34" i="43"/>
  <c r="I33" i="43"/>
  <c r="D33" i="43"/>
  <c r="D31" i="43"/>
  <c r="D28" i="43"/>
  <c r="I27" i="43"/>
  <c r="D26" i="43"/>
  <c r="I25" i="43"/>
  <c r="D24" i="43"/>
  <c r="I23" i="43"/>
  <c r="C22" i="43"/>
  <c r="B22" i="43"/>
  <c r="I21" i="43"/>
  <c r="D20" i="43"/>
  <c r="I19" i="43"/>
  <c r="D19" i="43"/>
  <c r="D18" i="43"/>
  <c r="I17" i="43"/>
  <c r="D17" i="43"/>
  <c r="D16" i="43"/>
  <c r="H14" i="43"/>
  <c r="H29" i="43" s="1"/>
  <c r="H41" i="43" s="1"/>
  <c r="G14" i="43"/>
  <c r="B14" i="43"/>
  <c r="D14" i="43" s="1"/>
  <c r="I12" i="43"/>
  <c r="D12" i="43"/>
  <c r="C43" i="42"/>
  <c r="C22" i="42"/>
  <c r="C16" i="42"/>
  <c r="C24" i="42" s="1"/>
  <c r="C29" i="42" s="1"/>
  <c r="C45" i="42" s="1"/>
  <c r="C50" i="42" s="1"/>
  <c r="H14" i="41"/>
  <c r="H40" i="41"/>
  <c r="G40" i="41"/>
  <c r="I40" i="41" s="1"/>
  <c r="I38" i="41"/>
  <c r="I37" i="41"/>
  <c r="D37" i="41"/>
  <c r="I36" i="41"/>
  <c r="I35" i="41"/>
  <c r="D35" i="41"/>
  <c r="I34" i="41"/>
  <c r="I33" i="41"/>
  <c r="D33" i="41"/>
  <c r="D31" i="41"/>
  <c r="H29" i="41"/>
  <c r="H41" i="41" s="1"/>
  <c r="D28" i="41"/>
  <c r="I27" i="41"/>
  <c r="D26" i="41"/>
  <c r="I25" i="41"/>
  <c r="D24" i="41"/>
  <c r="I23" i="41"/>
  <c r="C22" i="41"/>
  <c r="B22" i="41"/>
  <c r="I21" i="41"/>
  <c r="D20" i="41"/>
  <c r="I19" i="41"/>
  <c r="D19" i="41"/>
  <c r="D18" i="41"/>
  <c r="I17" i="41"/>
  <c r="D17" i="41"/>
  <c r="D16" i="41"/>
  <c r="G14" i="41"/>
  <c r="C14" i="41"/>
  <c r="B14" i="41"/>
  <c r="D14" i="41" s="1"/>
  <c r="I12" i="41"/>
  <c r="D12" i="41"/>
  <c r="C29" i="40"/>
  <c r="C43" i="40"/>
  <c r="C22" i="40"/>
  <c r="C16" i="40"/>
  <c r="C24" i="40" s="1"/>
  <c r="C45" i="40" s="1"/>
  <c r="C50" i="40" s="1"/>
  <c r="C43" i="25"/>
  <c r="C37" i="25"/>
  <c r="C35" i="25"/>
  <c r="C32" i="25"/>
  <c r="C22" i="25"/>
  <c r="C16" i="25"/>
  <c r="C24" i="25" s="1"/>
  <c r="C29" i="25" s="1"/>
  <c r="C45" i="25" s="1"/>
  <c r="C50" i="25" s="1"/>
  <c r="H40" i="39"/>
  <c r="G40" i="39"/>
  <c r="I40" i="39" s="1"/>
  <c r="I38" i="39"/>
  <c r="I37" i="39"/>
  <c r="D37" i="39"/>
  <c r="I36" i="39"/>
  <c r="I35" i="39"/>
  <c r="D35" i="39"/>
  <c r="I34" i="39"/>
  <c r="I33" i="39"/>
  <c r="D33" i="39"/>
  <c r="D31" i="39"/>
  <c r="H29" i="39"/>
  <c r="H41" i="39" s="1"/>
  <c r="D28" i="39"/>
  <c r="I27" i="39"/>
  <c r="D26" i="39"/>
  <c r="I25" i="39"/>
  <c r="D24" i="39"/>
  <c r="I23" i="39"/>
  <c r="C22" i="39"/>
  <c r="B22" i="39"/>
  <c r="I21" i="39"/>
  <c r="D20" i="39"/>
  <c r="I19" i="39"/>
  <c r="D19" i="39"/>
  <c r="D18" i="39"/>
  <c r="I17" i="39"/>
  <c r="D17" i="39"/>
  <c r="D16" i="39"/>
  <c r="G14" i="39"/>
  <c r="C14" i="39"/>
  <c r="B14" i="39"/>
  <c r="D14" i="39" s="1"/>
  <c r="I12" i="39"/>
  <c r="D12" i="39"/>
  <c r="G29" i="43" l="1"/>
  <c r="I14" i="43"/>
  <c r="B41" i="43"/>
  <c r="D22" i="43"/>
  <c r="C41" i="43"/>
  <c r="G29" i="41"/>
  <c r="I14" i="41"/>
  <c r="B41" i="41"/>
  <c r="D22" i="41"/>
  <c r="C41" i="41"/>
  <c r="G29" i="39"/>
  <c r="I14" i="39"/>
  <c r="B41" i="39"/>
  <c r="D22" i="39"/>
  <c r="C41" i="39"/>
  <c r="D41" i="43" l="1"/>
  <c r="G41" i="43"/>
  <c r="I41" i="43" s="1"/>
  <c r="I29" i="43"/>
  <c r="D41" i="41"/>
  <c r="G41" i="41"/>
  <c r="I41" i="41" s="1"/>
  <c r="I29" i="41"/>
  <c r="D41" i="39"/>
  <c r="G41" i="39"/>
  <c r="I41" i="39" s="1"/>
  <c r="I29" i="39"/>
  <c r="C43" i="38" l="1"/>
  <c r="C22" i="38"/>
  <c r="C16" i="38"/>
  <c r="C24" i="38" s="1"/>
  <c r="C29" i="38" s="1"/>
  <c r="C45" i="38" s="1"/>
  <c r="C50" i="38" s="1"/>
  <c r="G38" i="37"/>
  <c r="H29" i="37"/>
  <c r="G29" i="37"/>
  <c r="H40" i="37"/>
  <c r="G40" i="37"/>
  <c r="G14" i="37"/>
  <c r="I40" i="37"/>
  <c r="I38" i="37"/>
  <c r="D37" i="37"/>
  <c r="I37" i="37"/>
  <c r="I36" i="37"/>
  <c r="D35" i="37"/>
  <c r="I35" i="37"/>
  <c r="I34" i="37"/>
  <c r="D33" i="37"/>
  <c r="I33" i="37"/>
  <c r="D31" i="37"/>
  <c r="H41" i="37"/>
  <c r="D28" i="37"/>
  <c r="I27" i="37"/>
  <c r="D26" i="37"/>
  <c r="I25" i="37"/>
  <c r="D24" i="37"/>
  <c r="I23" i="37"/>
  <c r="C22" i="37"/>
  <c r="B22" i="37"/>
  <c r="I21" i="37"/>
  <c r="D20" i="37"/>
  <c r="D19" i="37"/>
  <c r="D18" i="37"/>
  <c r="I19" i="37"/>
  <c r="D17" i="37"/>
  <c r="D16" i="37"/>
  <c r="I17" i="37"/>
  <c r="I16" i="37"/>
  <c r="C14" i="37"/>
  <c r="B14" i="37"/>
  <c r="D14" i="37" s="1"/>
  <c r="H14" i="37"/>
  <c r="I14" i="37"/>
  <c r="D12" i="37"/>
  <c r="C22" i="36"/>
  <c r="C43" i="36"/>
  <c r="C16" i="36"/>
  <c r="C24" i="36" s="1"/>
  <c r="C29" i="36" s="1"/>
  <c r="C45" i="36" s="1"/>
  <c r="C50" i="36" s="1"/>
  <c r="I40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H28" i="35"/>
  <c r="H41" i="35" s="1"/>
  <c r="G28" i="35"/>
  <c r="D28" i="35"/>
  <c r="I26" i="35"/>
  <c r="D26" i="35"/>
  <c r="I24" i="35"/>
  <c r="D24" i="35"/>
  <c r="I22" i="35"/>
  <c r="C22" i="35"/>
  <c r="B22" i="35"/>
  <c r="I20" i="35"/>
  <c r="D20" i="35"/>
  <c r="D19" i="35"/>
  <c r="D18" i="35"/>
  <c r="I17" i="35"/>
  <c r="D17" i="35"/>
  <c r="D16" i="35"/>
  <c r="I15" i="35"/>
  <c r="I14" i="35"/>
  <c r="C14" i="35"/>
  <c r="B14" i="35"/>
  <c r="D14" i="35" s="1"/>
  <c r="H12" i="35"/>
  <c r="G12" i="35"/>
  <c r="I12" i="35" s="1"/>
  <c r="D12" i="35"/>
  <c r="C42" i="34"/>
  <c r="C21" i="34"/>
  <c r="C16" i="34"/>
  <c r="C23" i="34" s="1"/>
  <c r="C28" i="34" s="1"/>
  <c r="C44" i="34" s="1"/>
  <c r="C49" i="34" s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42" i="33"/>
  <c r="C21" i="33"/>
  <c r="C16" i="33"/>
  <c r="C23" i="33" s="1"/>
  <c r="C28" i="33" s="1"/>
  <c r="C44" i="33" s="1"/>
  <c r="C49" i="33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7" l="1"/>
  <c r="D22" i="37"/>
  <c r="C41" i="37"/>
  <c r="G41" i="37"/>
  <c r="I41" i="37" s="1"/>
  <c r="I29" i="37"/>
  <c r="B41" i="35"/>
  <c r="D22" i="35"/>
  <c r="C41" i="35"/>
  <c r="G41" i="35"/>
  <c r="I41" i="35" s="1"/>
  <c r="I28" i="35"/>
  <c r="B41" i="32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7" l="1"/>
  <c r="D41" i="35"/>
  <c r="D41" i="32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<sst xmlns="http://schemas.openxmlformats.org/spreadsheetml/2006/main" count="810" uniqueCount="104">
  <si>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</si>
  <si>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</si>
  <si>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</si>
  <si>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</si>
  <si>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</si>
  <si>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</si>
  <si>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</si>
  <si>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</si>
  <si>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</si>
  <si>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</si>
  <si>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</si>
  <si>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</si>
  <si>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</si>
  <si>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</si>
  <si>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</si>
  <si>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</si>
  <si>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</si>
  <si>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</si>
  <si>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</si>
  <si>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</si>
  <si>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</si>
  <si>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</si>
  <si>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</si>
  <si>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</si>
  <si>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</si>
  <si>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</si>
  <si>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</si>
  <si>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</si>
  <si>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</si>
  <si>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</si>
  <si>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</si>
  <si>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</si>
  <si>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</si>
  <si>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</si>
  <si>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</si>
  <si>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</si>
  <si>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</si>
  <si>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</si>
  <si>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</si>
  <si>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</si>
  <si>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</si>
  <si>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</si>
  <si>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</si>
  <si>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</si>
  <si>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</si>
  <si>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</si>
  <si>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</si>
  <si>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</si>
  <si>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</si>
  <si>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</si>
  <si>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</si>
  <si>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</si>
  <si>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</si>
  <si>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</si>
  <si>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</si>
  <si>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</si>
  <si>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</si>
  <si>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</si>
  <si>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</si>
  <si>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</si>
  <si>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</si>
  <si>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</si>
  <si>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</si>
  <si>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</si>
  <si>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</si>
  <si>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</si>
  <si>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</si>
  <si>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</si>
  <si>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</si>
  <si>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</si>
  <si>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</si>
  <si>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</si>
  <si>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</si>
  <si>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</si>
  <si>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</si>
  <si>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</si>
  <si>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</si>
  <si>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</si>
  <si>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</si>
  <si>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</si>
  <si>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</si>
  <si>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ESTADO DE SITUACIÓN FINANCIERA AL 31 DE MAYO Y 30 DE ABRIL DE  2023</t>
  </si>
  <si>
    <t>Mayo 31
de  2023</t>
  </si>
  <si>
    <t>DEL 01 AL 30 DE JUNIO DE 2023</t>
  </si>
  <si>
    <t>ESTADO DE SITUACIÓN FINANCIERA AL 30 DE JUNIO Y 31 DE MAYO DE  2023</t>
  </si>
  <si>
    <t>Junio 30
de  2023</t>
  </si>
  <si>
    <t>DEL 01 AL 31 DE JULIO DE 2023</t>
  </si>
  <si>
    <t>Cuentas Inactivas</t>
  </si>
  <si>
    <t>ESTADO DE SITUACIÓN FINANCIERA AL 31 DE JULIO Y 30 DE JUNIO DE  2023</t>
  </si>
  <si>
    <t>Julio 31
de  2023</t>
  </si>
  <si>
    <t>DEPÓSITOS ESPECIALES</t>
  </si>
  <si>
    <t>Cuentas inactivas</t>
  </si>
  <si>
    <t>DEL 01 AL 31 DE AGOSTO DE 2023</t>
  </si>
  <si>
    <t>Beneficios a Empleados</t>
  </si>
  <si>
    <t>ESTADO DE SITUACIÓN FINANCIERA AL 31 DE AGOSTO Y 31 DE JULIO DE  2023</t>
  </si>
  <si>
    <t>Agosto 31
de  2023</t>
  </si>
  <si>
    <t>-</t>
  </si>
  <si>
    <t>DEL 01 AL 30 DE SEPTIEMBRE DE 2023</t>
  </si>
  <si>
    <t>ESTADO DE SITUACIÓN FINANCIERA AL 30 DE SEPTIEMBRE Y 31 DE AGOSTO DE  2023</t>
  </si>
  <si>
    <t>Septiembre 30
de  2023</t>
  </si>
  <si>
    <t>DEL 01 AL 31 DE OCTUBRE DE 2023</t>
  </si>
  <si>
    <t>ESTADO DE SITUACIÓN FINANCIERA AL 31 DE OCTUBRE Y 30 DE SEPTIEMBRE 2023</t>
  </si>
  <si>
    <t>Octubre 31
de  2023</t>
  </si>
  <si>
    <t>DEL 01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</si>
</sst>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165" fontId="10" fillId="0" borderId="0" xfId="6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77" fontId="10" fillId="0" borderId="0" xfId="3" applyNumberFormat="1" applyFont="1" applyAlignment="1" applyProtection="1">
      <alignment horizontal="right" vertical="center"/>
      <protection locked="0"/>
    </xf>
    <xf numFmtId="167" fontId="13" fillId="0" borderId="0" xfId="2" applyNumberFormat="1" applyFont="1" applyAlignment="1">
      <alignment horizontal="right" vertical="center" wrapText="1"/>
    </xf>
    <xf numFmtId="169" fontId="24" fillId="0" borderId="0" xfId="3" applyNumberFormat="1" applyFont="1" applyAlignment="1" applyProtection="1">
      <alignment horizontal="right" vertical="center" wrapText="1"/>
      <protection locked="0"/>
    </xf>
    <xf numFmtId="165" fontId="10" fillId="0" borderId="0" xfId="6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990B97-9071-4A96-8A4D-2924AA0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1C6F8B-E6B6-4A70-AF56-61D759D6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9E76CA-8730-484E-AE0B-7DBC0E4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E757354-5EBE-47A7-8BD5-0173455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B7F6967A-38F9-43CE-9851-26E40AAC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861C7D9-8270-499B-9EF6-2776FDCC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0850079-42A1-4783-9E2F-28124D57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2E86B5-905B-4A5E-8D2F-86D3ED42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86C486-48A9-4DA8-B23B-57153E8B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E4A5121B-10A4-4859-B782-BE4FC139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4A1FDAC-BF9F-4A6D-8CCF-4E7E4EA4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ADA777-A5FB-4D52-B3A9-FCF0FDE2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FCA2DB-AF99-44F7-B95E-15CAE34E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119EB12-5D1E-4B99-9347-519BF237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23DB83D-F5F6-4B68-BD1D-5DCF4D11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DBA7107-879F-4DAD-A1C5-C1D1CD95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9141F9E-B342-428D-AECB-A7CFE661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A5F7D0F-A120-4B32-86C0-85B3A812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7E93EE0-AB56-462E-B440-B777B4AA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0EFD71D-C30B-4C82-AA22-F7BDAA77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1177EF1-E63A-4728-B9BE-FAAFC7B9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C6ED737-3CFD-48B6-AC28-8E535131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F15281-D7C5-4101-A727-CDA82440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BFACD1F-BABE-4E45-82A0-2248E45B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18B2D90-B139-4C2D-B774-AD8854750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0970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3" zoomScaleNormal="90" zoomScaleSheetLayoutView="100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65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104"/>
    </row>
    <row r="25" spans="1:7" x14ac:dyDescent="0.25">
      <c r="A25" s="12" t="s">
        <v>13</v>
      </c>
      <c r="C25" s="11"/>
      <c r="G25" s="104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93</v>
      </c>
      <c r="C38" s="11">
        <v>1644.2</v>
      </c>
      <c r="E38" s="69"/>
      <c r="F38" s="71"/>
      <c r="G38" s="71"/>
    </row>
    <row r="39" spans="1:7" x14ac:dyDescent="0.25">
      <c r="A39" s="12" t="s">
        <v>20</v>
      </c>
      <c r="C39" s="11">
        <v>746.6</v>
      </c>
      <c r="E39" s="69"/>
      <c r="F39" s="70"/>
      <c r="G39" s="71"/>
    </row>
    <row r="40" spans="1:7" x14ac:dyDescent="0.25">
      <c r="A40" s="12" t="s">
        <v>21</v>
      </c>
      <c r="C40" s="11">
        <v>4729.5</v>
      </c>
      <c r="E40" s="69"/>
      <c r="F40" s="70"/>
      <c r="G40" s="70"/>
    </row>
    <row r="41" spans="1:7" ht="17.25" x14ac:dyDescent="0.25">
      <c r="A41" s="12" t="s">
        <v>22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23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24</v>
      </c>
      <c r="B46" s="82"/>
      <c r="C46" s="11"/>
    </row>
    <row r="47" spans="1:7" s="12" customFormat="1" ht="17.25" x14ac:dyDescent="0.25">
      <c r="A47" s="12" t="s">
        <v>25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26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82</v>
      </c>
      <c r="C10" s="44" t="s">
        <v>78</v>
      </c>
      <c r="D10" s="44" t="s">
        <v>31</v>
      </c>
      <c r="F10" s="38" t="s">
        <v>32</v>
      </c>
      <c r="G10" s="44" t="s">
        <v>82</v>
      </c>
      <c r="H10" s="44" t="s">
        <v>78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359854.7</v>
      </c>
      <c r="C12" s="13">
        <v>253502.4</v>
      </c>
      <c r="D12" s="13">
        <f>+B12-C12</f>
        <v>106352.30000000002</v>
      </c>
      <c r="F12" s="14" t="s">
        <v>64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34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72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40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46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-1614762.5</v>
      </c>
      <c r="C26" s="11">
        <v>-1584682.9</v>
      </c>
      <c r="D26" s="11">
        <f>+B26-C26</f>
        <v>-30079.600000000093</v>
      </c>
      <c r="F26" s="12" t="s">
        <v>44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48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23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56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0DE-57D8-4995-9250-9756D38D80B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94839.6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6827.4</v>
      </c>
    </row>
    <row r="15" spans="1:9" ht="13.5" customHeight="1" x14ac:dyDescent="0.25">
      <c r="A15" s="12" t="s">
        <v>8</v>
      </c>
      <c r="C15" s="23">
        <v>2762.7</v>
      </c>
      <c r="G15" s="63"/>
    </row>
    <row r="16" spans="1:9" ht="13.5" customHeight="1" x14ac:dyDescent="0.25">
      <c r="A16" s="53"/>
      <c r="C16" s="13">
        <f>SUM(C12:C15)</f>
        <v>104429.7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ht="17.25" x14ac:dyDescent="0.25">
      <c r="A20" s="12" t="s">
        <v>11</v>
      </c>
      <c r="C20" s="23">
        <v>9968.4</v>
      </c>
    </row>
    <row r="21" spans="1:4" x14ac:dyDescent="0.25">
      <c r="A21" s="12"/>
      <c r="C21" s="13">
        <f>SUM(C19:C20)</f>
        <v>17112.3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87317.4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882.4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86435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33262.199999999997</v>
      </c>
    </row>
    <row r="33" spans="1:9" x14ac:dyDescent="0.25">
      <c r="A33" s="12" t="s">
        <v>17</v>
      </c>
      <c r="C33" s="11">
        <v>-116.7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4937.3999999999996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2301.6</v>
      </c>
    </row>
    <row r="39" spans="1:9" x14ac:dyDescent="0.25">
      <c r="A39" s="12" t="s">
        <v>20</v>
      </c>
      <c r="C39" s="11">
        <v>963.7</v>
      </c>
    </row>
    <row r="40" spans="1:9" x14ac:dyDescent="0.25">
      <c r="A40" s="12" t="s">
        <v>21</v>
      </c>
      <c r="C40" s="11">
        <v>15640</v>
      </c>
    </row>
    <row r="41" spans="1:9" ht="17.25" x14ac:dyDescent="0.25">
      <c r="A41" s="12" t="s">
        <v>22</v>
      </c>
      <c r="C41" s="23">
        <v>7256</v>
      </c>
      <c r="D41" s="29"/>
    </row>
    <row r="42" spans="1:9" x14ac:dyDescent="0.25">
      <c r="A42" s="12"/>
      <c r="C42" s="11">
        <f>SUM(C38:C41)</f>
        <v>26161.3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98356.599999999991</v>
      </c>
      <c r="D44" s="12"/>
    </row>
    <row r="45" spans="1:9" s="12" customFormat="1" x14ac:dyDescent="0.25">
      <c r="B45" s="92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2"/>
      <c r="C46" s="11"/>
    </row>
    <row r="47" spans="1:9" s="12" customFormat="1" ht="17.25" x14ac:dyDescent="0.25">
      <c r="A47" s="12" t="s">
        <v>25</v>
      </c>
      <c r="B47" s="92"/>
      <c r="C47" s="23">
        <v>0</v>
      </c>
      <c r="E47" s="76"/>
    </row>
    <row r="48" spans="1:9" s="12" customFormat="1" x14ac:dyDescent="0.25">
      <c r="A48" s="57"/>
      <c r="B48" s="92"/>
      <c r="C48" s="11"/>
    </row>
    <row r="49" spans="1:3" s="12" customFormat="1" ht="17.25" x14ac:dyDescent="0.25">
      <c r="A49" s="12" t="s">
        <v>26</v>
      </c>
      <c r="B49" s="50"/>
      <c r="C49" s="78">
        <f>+C44+C47</f>
        <v>98356.599999999991</v>
      </c>
    </row>
    <row r="50" spans="1:3" s="12" customFormat="1" x14ac:dyDescent="0.25">
      <c r="B50" s="9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E36-09E3-46FE-B621-E2C8C117074F}">
  <dimension ref="A1:I45"/>
  <sheetViews>
    <sheetView topLeftCell="B34" zoomScale="85" zoomScaleNormal="85" workbookViewId="0">
      <selection activeCell="H43" sqref="H43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85</v>
      </c>
      <c r="C10" s="44" t="s">
        <v>82</v>
      </c>
      <c r="D10" s="44" t="s">
        <v>31</v>
      </c>
      <c r="F10" s="38" t="s">
        <v>32</v>
      </c>
      <c r="G10" s="44" t="s">
        <v>85</v>
      </c>
      <c r="H10" s="44" t="s">
        <v>82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591538.69999999995</v>
      </c>
      <c r="C12" s="13">
        <v>359854.7</v>
      </c>
      <c r="D12" s="13">
        <f>+B12-C12</f>
        <v>231683.99999999994</v>
      </c>
      <c r="F12" s="14" t="s">
        <v>64</v>
      </c>
      <c r="G12" s="15">
        <f>+G14+G15</f>
        <v>890947.2</v>
      </c>
      <c r="H12" s="15">
        <f>+H14+H15</f>
        <v>896223.1</v>
      </c>
      <c r="I12" s="18">
        <f>+G12-H12</f>
        <v>-5275.9000000000233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639675.60000000009</v>
      </c>
      <c r="C14" s="17">
        <f>SUM(C16:C20)</f>
        <v>632867.6</v>
      </c>
      <c r="D14" s="17">
        <f>+B14-C14</f>
        <v>6808.0000000001164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889907.5</v>
      </c>
      <c r="H15" s="11">
        <v>895183.4</v>
      </c>
      <c r="I15" s="18">
        <f>+G15-H15</f>
        <v>-5275.9000000000233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638801.80000000005</v>
      </c>
      <c r="C17" s="11">
        <v>632000.1</v>
      </c>
      <c r="D17" s="11">
        <f>+B17-C17</f>
        <v>6801.7000000000698</v>
      </c>
      <c r="E17" s="19"/>
      <c r="F17" s="89" t="s">
        <v>34</v>
      </c>
      <c r="G17" s="11">
        <v>1008582.3</v>
      </c>
      <c r="H17" s="11">
        <v>1001438.4</v>
      </c>
      <c r="I17" s="11">
        <f>+G17-H17</f>
        <v>7143.9000000000233</v>
      </c>
    </row>
    <row r="18" spans="1:9" ht="16.5" x14ac:dyDescent="0.3">
      <c r="A18" s="12" t="s">
        <v>72</v>
      </c>
      <c r="B18" s="11">
        <v>873.8</v>
      </c>
      <c r="C18" s="11">
        <v>867.5</v>
      </c>
      <c r="D18" s="11">
        <f>+B18-C18</f>
        <v>6.2999999999999545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62373.5</v>
      </c>
      <c r="H20" s="21">
        <v>57765.7</v>
      </c>
      <c r="I20" s="18">
        <f>+G20-H20</f>
        <v>4607.8000000000029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7170966.3000000007</v>
      </c>
      <c r="C22" s="11">
        <f>SUM(C24:C26)</f>
        <v>7203042.5999999996</v>
      </c>
      <c r="D22" s="11">
        <f>+B22-C22</f>
        <v>-32076.299999998882</v>
      </c>
      <c r="F22" s="90" t="s">
        <v>40</v>
      </c>
      <c r="G22" s="15">
        <v>2680</v>
      </c>
      <c r="H22" s="15">
        <v>3350.9</v>
      </c>
      <c r="I22" s="18">
        <f>+G22-H22</f>
        <v>-670.90000000000009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8744626.3000000007</v>
      </c>
      <c r="C24" s="11">
        <v>8817805.0999999996</v>
      </c>
      <c r="D24" s="11">
        <f>+B24-C24</f>
        <v>-73178.799999998882</v>
      </c>
      <c r="F24" s="12" t="s">
        <v>46</v>
      </c>
      <c r="G24" s="11">
        <v>1702.7</v>
      </c>
      <c r="H24" s="11">
        <v>1683.7</v>
      </c>
      <c r="I24" s="18">
        <f>+G24-H24</f>
        <v>19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-1573660</v>
      </c>
      <c r="C26" s="11">
        <v>-1614762.5</v>
      </c>
      <c r="D26" s="11">
        <f>+B26-C26</f>
        <v>41102.5</v>
      </c>
      <c r="F26" s="12" t="s">
        <v>44</v>
      </c>
      <c r="G26" s="27">
        <v>1301887.3999999999</v>
      </c>
      <c r="H26" s="27">
        <v>1171485.2</v>
      </c>
      <c r="I26" s="27">
        <f>+G26-H26</f>
        <v>130402.19999999995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317176.3</v>
      </c>
      <c r="C28" s="30">
        <v>288885.59999999998</v>
      </c>
      <c r="D28" s="11">
        <f>+B28-C28</f>
        <v>28290.700000000012</v>
      </c>
      <c r="E28" s="19"/>
      <c r="F28" s="40" t="s">
        <v>48</v>
      </c>
      <c r="G28" s="83">
        <f>SUM(G14:G27)</f>
        <v>3268173.0999999996</v>
      </c>
      <c r="H28" s="41">
        <f>SUM(H14:H27)</f>
        <v>3131947</v>
      </c>
      <c r="I28" s="27">
        <f>+G28-H28</f>
        <v>136226.09999999963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34428.300000000003</v>
      </c>
      <c r="C31" s="30">
        <v>34525.4</v>
      </c>
      <c r="D31" s="11">
        <f>+B31-C31</f>
        <v>-97.099999999998545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5550.6</v>
      </c>
      <c r="C35" s="30">
        <v>5548.6</v>
      </c>
      <c r="D35" s="11">
        <f>+B35-C35</f>
        <v>2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259.3</v>
      </c>
      <c r="C37" s="36">
        <v>287.89999999999998</v>
      </c>
      <c r="D37" s="36">
        <f>+B37-C37</f>
        <v>-28.599999999999966</v>
      </c>
      <c r="E37" s="19"/>
      <c r="F37" s="12" t="s">
        <v>23</v>
      </c>
      <c r="G37" s="84">
        <v>385079.3</v>
      </c>
      <c r="H37" s="84">
        <v>286722.7</v>
      </c>
      <c r="I37" s="28">
        <f t="shared" si="1"/>
        <v>98356.599999999977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5491422.0000000009</v>
      </c>
      <c r="H39" s="41">
        <f>SUM(H32:H38)</f>
        <v>5393065.4000000013</v>
      </c>
      <c r="I39" s="27">
        <f>+G39-H39</f>
        <v>98356.599999999627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8759595.0999999996</v>
      </c>
      <c r="C41" s="43">
        <f>+C37+C35+C33+C31+C28+C22+C14+C12</f>
        <v>8525012.3999999985</v>
      </c>
      <c r="D41" s="43">
        <f>+B41-C41</f>
        <v>234582.70000000112</v>
      </c>
      <c r="E41" s="19"/>
      <c r="F41" s="40" t="s">
        <v>56</v>
      </c>
      <c r="G41" s="43">
        <f>+G28+G39</f>
        <v>8759595.1000000015</v>
      </c>
      <c r="H41" s="43">
        <f>+H28+H39</f>
        <v>8525012.4000000022</v>
      </c>
      <c r="I41" s="78">
        <f>+G41-H41</f>
        <v>234582.69999999925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CD61-91D0-4C0C-92F2-F629B2CCC6AC}">
  <dimension ref="A1:I145"/>
  <sheetViews>
    <sheetView topLeftCell="A1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95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45108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95946.8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7248.8</v>
      </c>
    </row>
    <row r="15" spans="1:9" ht="13.5" customHeight="1" x14ac:dyDescent="0.25">
      <c r="A15" s="12" t="s">
        <v>8</v>
      </c>
      <c r="C15" s="23">
        <v>3715.4</v>
      </c>
      <c r="G15" s="63"/>
    </row>
    <row r="16" spans="1:9" ht="13.5" customHeight="1" x14ac:dyDescent="0.25">
      <c r="A16" s="53"/>
      <c r="C16" s="13">
        <f>SUM(C12:C15)</f>
        <v>106911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9035.1</v>
      </c>
    </row>
    <row r="21" spans="1:4" ht="17.25" x14ac:dyDescent="0.25">
      <c r="A21" s="12" t="s">
        <v>87</v>
      </c>
      <c r="C21" s="23">
        <v>8</v>
      </c>
    </row>
    <row r="22" spans="1:4" x14ac:dyDescent="0.25">
      <c r="A22" s="12"/>
      <c r="C22" s="13">
        <f>SUM(C19:C21)</f>
        <v>16425.099999999999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90485.9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52637.599999999999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37848.299999999996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25519.599999999999</v>
      </c>
    </row>
    <row r="34" spans="1:9" x14ac:dyDescent="0.25">
      <c r="A34" s="12" t="s">
        <v>17</v>
      </c>
      <c r="C34" s="11">
        <v>-286.3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6117.3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2822.4</v>
      </c>
    </row>
    <row r="40" spans="1:9" x14ac:dyDescent="0.25">
      <c r="A40" s="12" t="s">
        <v>20</v>
      </c>
      <c r="C40" s="11">
        <v>1083.5999999999999</v>
      </c>
    </row>
    <row r="41" spans="1:9" x14ac:dyDescent="0.25">
      <c r="A41" s="12" t="s">
        <v>21</v>
      </c>
      <c r="C41" s="11">
        <v>16661.7</v>
      </c>
    </row>
    <row r="42" spans="1:9" ht="17.25" x14ac:dyDescent="0.25">
      <c r="A42" s="12" t="s">
        <v>22</v>
      </c>
      <c r="C42" s="23">
        <v>6507.9</v>
      </c>
      <c r="D42" s="29"/>
    </row>
    <row r="43" spans="1:9" x14ac:dyDescent="0.25">
      <c r="A43" s="12"/>
      <c r="C43" s="11">
        <f>SUM(C39:C42)</f>
        <v>27075.599999999999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42123.299999999996</v>
      </c>
      <c r="D45" s="12"/>
    </row>
    <row r="46" spans="1:9" s="12" customFormat="1" x14ac:dyDescent="0.25">
      <c r="B46" s="95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5"/>
      <c r="C47" s="11"/>
    </row>
    <row r="48" spans="1:9" s="12" customFormat="1" ht="17.25" x14ac:dyDescent="0.25">
      <c r="A48" s="12" t="s">
        <v>25</v>
      </c>
      <c r="B48" s="95"/>
      <c r="C48" s="23">
        <v>0</v>
      </c>
      <c r="E48" s="76"/>
    </row>
    <row r="49" spans="1:3" s="12" customFormat="1" x14ac:dyDescent="0.25">
      <c r="A49" s="57"/>
      <c r="B49" s="95"/>
      <c r="C49" s="11"/>
    </row>
    <row r="50" spans="1:3" s="12" customFormat="1" ht="17.25" x14ac:dyDescent="0.25">
      <c r="A50" s="12" t="s">
        <v>26</v>
      </c>
      <c r="B50" s="50"/>
      <c r="C50" s="78">
        <f>+C45+C48</f>
        <v>42123.299999999996</v>
      </c>
    </row>
    <row r="51" spans="1:3" s="12" customFormat="1" x14ac:dyDescent="0.25">
      <c r="B51" s="95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5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20CE-6313-4860-A387-21459A0662E1}">
  <dimension ref="A1:I45"/>
  <sheetViews>
    <sheetView topLeftCell="B23" zoomScale="85" zoomScaleNormal="85" workbookViewId="0">
      <selection activeCell="G39" sqref="G39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89</v>
      </c>
      <c r="C10" s="44" t="s">
        <v>85</v>
      </c>
      <c r="D10" s="44" t="s">
        <v>31</v>
      </c>
      <c r="F10" s="38" t="s">
        <v>32</v>
      </c>
      <c r="G10" s="44" t="s">
        <v>89</v>
      </c>
      <c r="H10" s="44" t="s">
        <v>85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455603.7</v>
      </c>
      <c r="C12" s="13">
        <v>591538.69999999995</v>
      </c>
      <c r="D12" s="13">
        <f>+B12-C12</f>
        <v>-135934.99999999994</v>
      </c>
      <c r="F12" s="6" t="s">
        <v>90</v>
      </c>
      <c r="G12" s="13">
        <v>18932.400000000001</v>
      </c>
      <c r="H12" s="13">
        <v>0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653932.6</v>
      </c>
      <c r="C14" s="17">
        <f>SUM(C16:C20)</f>
        <v>639675.60000000009</v>
      </c>
      <c r="D14" s="17">
        <f>+B14-C14</f>
        <v>14256.999999999884</v>
      </c>
      <c r="F14" s="14" t="s">
        <v>64</v>
      </c>
      <c r="G14" s="15">
        <f>+G16+G17</f>
        <v>898894.79999999993</v>
      </c>
      <c r="H14" s="15">
        <f>+H16+H17</f>
        <v>890947.2</v>
      </c>
      <c r="I14" s="18">
        <f>+G14-H14</f>
        <v>7947.5999999999767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18">
        <f>+G16-H16</f>
        <v>0</v>
      </c>
    </row>
    <row r="17" spans="1:9" x14ac:dyDescent="0.25">
      <c r="A17" s="12" t="s">
        <v>38</v>
      </c>
      <c r="B17" s="11">
        <v>653051.9</v>
      </c>
      <c r="C17" s="11">
        <v>638801.80000000005</v>
      </c>
      <c r="D17" s="11">
        <f>+B17-C17</f>
        <v>14250.099999999977</v>
      </c>
      <c r="E17" s="19"/>
      <c r="F17" s="6" t="s">
        <v>58</v>
      </c>
      <c r="G17" s="11">
        <v>897855.1</v>
      </c>
      <c r="H17" s="11">
        <v>889907.5</v>
      </c>
      <c r="I17" s="18">
        <f>+G17-H17</f>
        <v>7947.5999999999767</v>
      </c>
    </row>
    <row r="18" spans="1:9" x14ac:dyDescent="0.25">
      <c r="A18" s="12" t="s">
        <v>72</v>
      </c>
      <c r="B18" s="11">
        <v>880.7</v>
      </c>
      <c r="C18" s="11">
        <v>873.8</v>
      </c>
      <c r="D18" s="11">
        <f>+B18-C18</f>
        <v>6.9000000000000909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1015964.3</v>
      </c>
      <c r="H19" s="11">
        <v>1008582.3</v>
      </c>
      <c r="I19" s="11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70556.899999999994</v>
      </c>
      <c r="H21" s="21">
        <v>62373.5</v>
      </c>
      <c r="I21" s="18">
        <f>+G21-H21</f>
        <v>8183.3999999999942</v>
      </c>
    </row>
    <row r="22" spans="1:9" ht="18.75" customHeight="1" x14ac:dyDescent="0.25">
      <c r="A22" s="12" t="s">
        <v>42</v>
      </c>
      <c r="B22" s="11">
        <f>SUM(B24:B26)</f>
        <v>7339644.3000000007</v>
      </c>
      <c r="C22" s="11">
        <f>SUM(C24:C26)</f>
        <v>7170966.3000000007</v>
      </c>
      <c r="D22" s="11">
        <f>+B22-C22</f>
        <v>168678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2872.6</v>
      </c>
      <c r="H23" s="15">
        <v>2680</v>
      </c>
      <c r="I23" s="18">
        <f>+G23-H23</f>
        <v>192.59999999999991</v>
      </c>
    </row>
    <row r="24" spans="1:9" x14ac:dyDescent="0.25">
      <c r="A24" s="14" t="s">
        <v>43</v>
      </c>
      <c r="B24" s="11">
        <v>8964154.8000000007</v>
      </c>
      <c r="C24" s="11">
        <v>8744626.3000000007</v>
      </c>
      <c r="D24" s="11">
        <f>+B24-C24</f>
        <v>219528.5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1548.3</v>
      </c>
      <c r="H25" s="11">
        <v>1702.7</v>
      </c>
      <c r="I25" s="18">
        <f>+G25-H25</f>
        <v>-154.40000000000009</v>
      </c>
    </row>
    <row r="26" spans="1:9" x14ac:dyDescent="0.25">
      <c r="A26" s="12" t="s">
        <v>45</v>
      </c>
      <c r="B26" s="11">
        <v>-1624510.5</v>
      </c>
      <c r="C26" s="11">
        <v>-1573660</v>
      </c>
      <c r="D26" s="11">
        <f>+B26-C26</f>
        <v>-50850.5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1304529.5</v>
      </c>
      <c r="H27" s="27">
        <v>1301887.3999999999</v>
      </c>
      <c r="I27" s="27">
        <f>+G27-H27</f>
        <v>2642.1000000000931</v>
      </c>
    </row>
    <row r="28" spans="1:9" x14ac:dyDescent="0.25">
      <c r="A28" s="12" t="s">
        <v>47</v>
      </c>
      <c r="B28" s="30">
        <v>356458.5</v>
      </c>
      <c r="C28" s="30">
        <v>317176.3</v>
      </c>
      <c r="D28" s="11">
        <f>+B28-C28</f>
        <v>39282.200000000012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3313298.8</v>
      </c>
      <c r="H29" s="83">
        <f>+H12+H14+H19+H21+H23+H25+H27</f>
        <v>3268173.0999999996</v>
      </c>
      <c r="I29" s="27">
        <f>+G29-H29</f>
        <v>45125.700000000186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34331.300000000003</v>
      </c>
      <c r="C31" s="30">
        <v>34428.300000000003</v>
      </c>
      <c r="D31" s="11">
        <f>+B31-C31</f>
        <v>-97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4712.7</v>
      </c>
      <c r="C35" s="30">
        <v>5550.6</v>
      </c>
      <c r="D35" s="11">
        <f>+B35-C35</f>
        <v>-837.90000000000055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2161</v>
      </c>
      <c r="C37" s="36">
        <v>259.3</v>
      </c>
      <c r="D37" s="36">
        <f>+B37-C37</f>
        <v>1901.7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f>427202.5+0.1</f>
        <v>427202.6</v>
      </c>
      <c r="H38" s="84">
        <v>385079.3</v>
      </c>
      <c r="I38" s="28">
        <f t="shared" si="1"/>
        <v>42123.299999999988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5533545.3000000007</v>
      </c>
      <c r="H40" s="41">
        <f>SUM(H33:H38)</f>
        <v>5491422.0000000009</v>
      </c>
      <c r="I40" s="27">
        <f>+G40-H40</f>
        <v>42123.299999999814</v>
      </c>
    </row>
    <row r="41" spans="1:9" ht="18.75" x14ac:dyDescent="0.25">
      <c r="A41" s="40" t="s">
        <v>79</v>
      </c>
      <c r="B41" s="43">
        <f>+B37+B35+B33+B31+B28+B22+B14+B12</f>
        <v>8846844.0999999996</v>
      </c>
      <c r="C41" s="43">
        <f>+C37+C35+C33+C31+C28+C22+C14+C12</f>
        <v>8759595.0999999996</v>
      </c>
      <c r="D41" s="43">
        <f>+B41-C41</f>
        <v>87249</v>
      </c>
      <c r="E41" s="19"/>
      <c r="F41" s="40" t="s">
        <v>56</v>
      </c>
      <c r="G41" s="43">
        <f>+G29+G40</f>
        <v>8846844.1000000015</v>
      </c>
      <c r="H41" s="43">
        <f>+H29+H40</f>
        <v>8759595.1000000015</v>
      </c>
      <c r="I41" s="78">
        <f>+G41-H41</f>
        <v>87249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AD71-F85A-45C8-AE32-FC70BF58F677}">
  <dimension ref="A1:I145"/>
  <sheetViews>
    <sheetView topLeftCell="A13" workbookViewId="0">
      <selection activeCell="C27" sqref="C27"/>
    </sheetView>
  </sheetViews>
  <sheetFormatPr baseColWidth="10" defaultColWidth="8" defaultRowHeight="15" x14ac:dyDescent="0.25"/>
  <cols>
    <col min="1" max="1" width="87" style="6" customWidth="1"/>
    <col min="2" max="2" width="6.7109375" style="96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92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45139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97778.7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7338.1</v>
      </c>
    </row>
    <row r="15" spans="1:9" ht="13.5" customHeight="1" x14ac:dyDescent="0.25">
      <c r="A15" s="12" t="s">
        <v>8</v>
      </c>
      <c r="C15" s="23">
        <v>2417.3000000000002</v>
      </c>
      <c r="G15" s="63"/>
    </row>
    <row r="16" spans="1:9" ht="13.5" customHeight="1" x14ac:dyDescent="0.25">
      <c r="A16" s="53"/>
      <c r="C16" s="13">
        <f>SUM(C12:C15)</f>
        <v>107534.1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9180.5</v>
      </c>
    </row>
    <row r="21" spans="1:4" ht="17.25" x14ac:dyDescent="0.25">
      <c r="A21" s="12" t="s">
        <v>87</v>
      </c>
      <c r="C21" s="23">
        <v>17.100000000000001</v>
      </c>
    </row>
    <row r="22" spans="1:4" x14ac:dyDescent="0.25">
      <c r="A22" s="12"/>
      <c r="C22" s="13">
        <f>SUM(C19:C21)</f>
        <v>16579.599999999999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90954.5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69800.3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21154.199999999997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42668</v>
      </c>
    </row>
    <row r="34" spans="1:9" x14ac:dyDescent="0.25">
      <c r="A34" s="12" t="s">
        <v>17</v>
      </c>
      <c r="C34" s="11">
        <v>225.7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33723.1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2118.1</v>
      </c>
    </row>
    <row r="40" spans="1:9" x14ac:dyDescent="0.25">
      <c r="A40" s="12" t="s">
        <v>20</v>
      </c>
      <c r="C40" s="11">
        <v>1159.7</v>
      </c>
    </row>
    <row r="41" spans="1:9" x14ac:dyDescent="0.25">
      <c r="A41" s="12" t="s">
        <v>21</v>
      </c>
      <c r="C41" s="11">
        <v>16274.3</v>
      </c>
    </row>
    <row r="42" spans="1:9" ht="17.25" x14ac:dyDescent="0.25">
      <c r="A42" s="12" t="s">
        <v>22</v>
      </c>
      <c r="C42" s="23">
        <v>8422.7000000000007</v>
      </c>
      <c r="D42" s="29"/>
    </row>
    <row r="43" spans="1:9" x14ac:dyDescent="0.25">
      <c r="A43" s="12"/>
      <c r="C43" s="11">
        <f>SUM(C39:C42)</f>
        <v>27974.799999999999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69796.2</v>
      </c>
      <c r="D45" s="12"/>
    </row>
    <row r="46" spans="1:9" s="12" customFormat="1" x14ac:dyDescent="0.25">
      <c r="B46" s="96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6"/>
      <c r="C47" s="11"/>
    </row>
    <row r="48" spans="1:9" s="12" customFormat="1" ht="17.25" x14ac:dyDescent="0.25">
      <c r="A48" s="12" t="s">
        <v>25</v>
      </c>
      <c r="B48" s="96"/>
      <c r="C48" s="23">
        <v>0</v>
      </c>
      <c r="E48" s="76"/>
    </row>
    <row r="49" spans="1:3" s="12" customFormat="1" x14ac:dyDescent="0.25">
      <c r="A49" s="57"/>
      <c r="B49" s="96"/>
      <c r="C49" s="11"/>
    </row>
    <row r="50" spans="1:3" s="12" customFormat="1" ht="17.25" x14ac:dyDescent="0.25">
      <c r="A50" s="12" t="s">
        <v>26</v>
      </c>
      <c r="B50" s="50"/>
      <c r="C50" s="78">
        <f>+C45+C48</f>
        <v>69796.2</v>
      </c>
    </row>
    <row r="51" spans="1:3" s="12" customFormat="1" x14ac:dyDescent="0.25">
      <c r="B51" s="96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6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DBBE-A9BC-400B-8E68-9DD440455516}">
  <dimension ref="A1:I45"/>
  <sheetViews>
    <sheetView topLeftCell="B16" zoomScale="85" zoomScaleNormal="85" workbookViewId="0">
      <selection activeCell="B16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95</v>
      </c>
      <c r="C10" s="44" t="s">
        <v>89</v>
      </c>
      <c r="D10" s="44" t="s">
        <v>31</v>
      </c>
      <c r="F10" s="38" t="s">
        <v>32</v>
      </c>
      <c r="G10" s="44" t="s">
        <v>95</v>
      </c>
      <c r="H10" s="44" t="s">
        <v>89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240758.3</v>
      </c>
      <c r="C12" s="13">
        <v>455603.7</v>
      </c>
      <c r="D12" s="13">
        <f>+B12-C12</f>
        <v>-214845.40000000002</v>
      </c>
      <c r="F12" s="6" t="s">
        <v>90</v>
      </c>
      <c r="G12" s="13">
        <v>29649.4</v>
      </c>
      <c r="H12" s="13">
        <v>18932.400000000001</v>
      </c>
      <c r="I12" s="18">
        <f>+G12-H12</f>
        <v>10717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663582</v>
      </c>
      <c r="C14" s="17">
        <f>SUM(C16:C20)</f>
        <v>653932.6</v>
      </c>
      <c r="D14" s="17">
        <f>+B14-C14</f>
        <v>9649.4000000000233</v>
      </c>
      <c r="F14" s="14" t="s">
        <v>64</v>
      </c>
      <c r="G14" s="15">
        <f>+G16+G17</f>
        <v>904332.79999999993</v>
      </c>
      <c r="H14" s="15">
        <v>898894.79999999993</v>
      </c>
      <c r="I14" s="18">
        <f>+G14-H14</f>
        <v>5438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662691</v>
      </c>
      <c r="C17" s="11">
        <v>653051.9</v>
      </c>
      <c r="D17" s="11">
        <f>+B17-C17</f>
        <v>9639.0999999999767</v>
      </c>
      <c r="E17" s="19"/>
      <c r="F17" s="6" t="s">
        <v>58</v>
      </c>
      <c r="G17" s="11">
        <v>903293.1</v>
      </c>
      <c r="H17" s="11">
        <v>897855.1</v>
      </c>
      <c r="I17" s="18">
        <f>+G17-H17</f>
        <v>5438</v>
      </c>
    </row>
    <row r="18" spans="1:9" x14ac:dyDescent="0.25">
      <c r="A18" s="12" t="s">
        <v>72</v>
      </c>
      <c r="B18" s="11">
        <v>891</v>
      </c>
      <c r="C18" s="11">
        <v>880.7</v>
      </c>
      <c r="D18" s="11">
        <f>+B18-C18</f>
        <v>10.299999999999955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1023346.3</v>
      </c>
      <c r="H19" s="11">
        <v>1015964.3</v>
      </c>
      <c r="I19" s="18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73928</v>
      </c>
      <c r="H21" s="21">
        <v>70556.899999999994</v>
      </c>
      <c r="I21" s="18">
        <f>+G21-H21</f>
        <v>3371.1000000000058</v>
      </c>
    </row>
    <row r="22" spans="1:9" ht="18.75" customHeight="1" x14ac:dyDescent="0.25">
      <c r="A22" s="12" t="s">
        <v>42</v>
      </c>
      <c r="B22" s="11">
        <f>SUM(B24:B26)</f>
        <v>7845315.7000000002</v>
      </c>
      <c r="C22" s="11">
        <f>SUM(C24:C26)</f>
        <v>7339644.3000000007</v>
      </c>
      <c r="D22" s="11">
        <f>+B22-C22</f>
        <v>505671.39999999944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3153.8</v>
      </c>
      <c r="H23" s="15">
        <v>2872.6</v>
      </c>
      <c r="I23" s="18">
        <f>+G23-H23</f>
        <v>281.20000000000027</v>
      </c>
    </row>
    <row r="24" spans="1:9" x14ac:dyDescent="0.25">
      <c r="A24" s="14" t="s">
        <v>43</v>
      </c>
      <c r="B24" s="11">
        <v>9537935.9000000004</v>
      </c>
      <c r="C24" s="11">
        <v>8964154.8000000007</v>
      </c>
      <c r="D24" s="11">
        <f>+B24-C24</f>
        <v>573781.09999999963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1555.7</v>
      </c>
      <c r="H25" s="11">
        <v>1548.3</v>
      </c>
      <c r="I25" s="18">
        <f>+G25-H25</f>
        <v>7.4000000000000909</v>
      </c>
    </row>
    <row r="26" spans="1:9" x14ac:dyDescent="0.25">
      <c r="A26" s="12" t="s">
        <v>45</v>
      </c>
      <c r="B26" s="11">
        <v>-1692620.2</v>
      </c>
      <c r="C26" s="11">
        <v>-1624510.5</v>
      </c>
      <c r="D26" s="11">
        <f>+B26-C26</f>
        <v>-68109.699999999953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1300711.5</v>
      </c>
      <c r="H27" s="27">
        <v>1304529.5</v>
      </c>
      <c r="I27" s="100">
        <f>+G27-H27</f>
        <v>-3818</v>
      </c>
    </row>
    <row r="28" spans="1:9" x14ac:dyDescent="0.25">
      <c r="A28" s="12" t="s">
        <v>47</v>
      </c>
      <c r="B28" s="30">
        <v>147426.1</v>
      </c>
      <c r="C28" s="30">
        <v>356458.5</v>
      </c>
      <c r="D28" s="11">
        <f>+B28-C28</f>
        <v>-209032.4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3336677.5</v>
      </c>
      <c r="H29" s="83">
        <f>+H12+H14+H19+H21+H23+H25+H27</f>
        <v>3313298.8</v>
      </c>
      <c r="I29" s="100">
        <f>+G29-H29</f>
        <v>23378.700000000186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34708.5</v>
      </c>
      <c r="C31" s="30">
        <v>34331.300000000003</v>
      </c>
      <c r="D31" s="11">
        <f>+B31-C31</f>
        <v>377.19999999999709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4860.6000000000004</v>
      </c>
      <c r="C35" s="30">
        <v>4712.7</v>
      </c>
      <c r="D35" s="11">
        <f>+B35-C35</f>
        <v>147.90000000000055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3367.7</v>
      </c>
      <c r="C37" s="36">
        <v>2161</v>
      </c>
      <c r="D37" s="36">
        <f>+B37-C37</f>
        <v>1206.6999999999998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496998.7</v>
      </c>
      <c r="H38" s="84">
        <v>427202.6</v>
      </c>
      <c r="I38" s="100">
        <f t="shared" si="1"/>
        <v>69796.100000000035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5603341.4000000013</v>
      </c>
      <c r="H40" s="41">
        <f>SUM(H33:H38)</f>
        <v>5533545.3000000007</v>
      </c>
      <c r="I40" s="100">
        <f>+G40-H40</f>
        <v>69796.100000000559</v>
      </c>
    </row>
    <row r="41" spans="1:9" ht="18.75" x14ac:dyDescent="0.25">
      <c r="A41" s="40" t="s">
        <v>79</v>
      </c>
      <c r="B41" s="43">
        <f>+B37+B35+B33+B31+B28+B22+B14+B12</f>
        <v>8940018.9000000022</v>
      </c>
      <c r="C41" s="43">
        <f>+C37+C35+C33+C31+C28+C22+C14+C12</f>
        <v>8846844.0999999996</v>
      </c>
      <c r="D41" s="43">
        <f>+B41-C41</f>
        <v>93174.800000002608</v>
      </c>
      <c r="E41" s="19"/>
      <c r="F41" s="40" t="s">
        <v>56</v>
      </c>
      <c r="G41" s="43">
        <f>+G29+G40</f>
        <v>8940018.9000000022</v>
      </c>
      <c r="H41" s="43">
        <f>+H29+H40</f>
        <v>8846844.1000000015</v>
      </c>
      <c r="I41" s="101">
        <f>+G41-H41</f>
        <v>93174.800000000745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57BC-4143-4BF0-A40C-193C6A27950C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9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45170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118366.5</v>
      </c>
    </row>
    <row r="13" spans="1:9" x14ac:dyDescent="0.25">
      <c r="A13" s="12" t="s">
        <v>6</v>
      </c>
      <c r="C13" s="102">
        <v>-4.2</v>
      </c>
      <c r="G13" s="63"/>
      <c r="I13" s="64"/>
    </row>
    <row r="14" spans="1:9" x14ac:dyDescent="0.25">
      <c r="A14" s="12" t="s">
        <v>7</v>
      </c>
      <c r="C14" s="11">
        <v>7308.5</v>
      </c>
    </row>
    <row r="15" spans="1:9" ht="13.5" customHeight="1" x14ac:dyDescent="0.25">
      <c r="A15" s="12" t="s">
        <v>8</v>
      </c>
      <c r="C15" s="23">
        <v>1230</v>
      </c>
      <c r="G15" s="63"/>
    </row>
    <row r="16" spans="1:9" ht="13.5" customHeight="1" x14ac:dyDescent="0.25">
      <c r="A16" s="53"/>
      <c r="C16" s="13">
        <f>SUM(C12:C15)</f>
        <v>126900.8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x14ac:dyDescent="0.25">
      <c r="A20" s="12" t="s">
        <v>11</v>
      </c>
      <c r="C20" s="11">
        <v>9715.6</v>
      </c>
    </row>
    <row r="21" spans="1:4" ht="17.25" x14ac:dyDescent="0.25">
      <c r="A21" s="12" t="s">
        <v>87</v>
      </c>
      <c r="C21" s="23">
        <v>22.5</v>
      </c>
    </row>
    <row r="22" spans="1:4" x14ac:dyDescent="0.25">
      <c r="A22" s="12"/>
      <c r="C22" s="13">
        <f>SUM(C19:C21)</f>
        <v>16882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110018.8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41671.9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68346.899999999994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17288.599999999999</v>
      </c>
    </row>
    <row r="34" spans="1:9" x14ac:dyDescent="0.25">
      <c r="A34" s="12" t="s">
        <v>17</v>
      </c>
      <c r="C34" s="11">
        <v>-135.5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7951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2387.9</v>
      </c>
    </row>
    <row r="40" spans="1:9" x14ac:dyDescent="0.25">
      <c r="A40" s="12" t="s">
        <v>20</v>
      </c>
      <c r="C40" s="11">
        <v>1235.4000000000001</v>
      </c>
    </row>
    <row r="41" spans="1:9" x14ac:dyDescent="0.25">
      <c r="A41" s="12" t="s">
        <v>21</v>
      </c>
      <c r="C41" s="11">
        <v>2373</v>
      </c>
    </row>
    <row r="42" spans="1:9" ht="17.25" x14ac:dyDescent="0.25">
      <c r="A42" s="12" t="s">
        <v>22</v>
      </c>
      <c r="C42" s="23">
        <v>8650.4</v>
      </c>
      <c r="D42" s="29"/>
    </row>
    <row r="43" spans="1:9" x14ac:dyDescent="0.25">
      <c r="A43" s="12"/>
      <c r="C43" s="11">
        <f>SUM(C39:C42)</f>
        <v>14646.7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78804.3</v>
      </c>
      <c r="D45" s="12"/>
    </row>
    <row r="46" spans="1:9" s="12" customFormat="1" x14ac:dyDescent="0.25">
      <c r="B46" s="98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8"/>
      <c r="C47" s="11"/>
    </row>
    <row r="48" spans="1:9" s="12" customFormat="1" ht="17.25" x14ac:dyDescent="0.25">
      <c r="A48" s="12" t="s">
        <v>25</v>
      </c>
      <c r="B48" s="98"/>
      <c r="C48" s="23">
        <v>0</v>
      </c>
      <c r="E48" s="76"/>
    </row>
    <row r="49" spans="1:3" s="12" customFormat="1" x14ac:dyDescent="0.25">
      <c r="A49" s="57"/>
      <c r="B49" s="98"/>
      <c r="C49" s="11"/>
    </row>
    <row r="50" spans="1:3" s="12" customFormat="1" ht="17.25" x14ac:dyDescent="0.25">
      <c r="A50" s="12" t="s">
        <v>26</v>
      </c>
      <c r="B50" s="50"/>
      <c r="C50" s="78">
        <f>+C45+C48</f>
        <v>78804.3</v>
      </c>
    </row>
    <row r="51" spans="1:3" s="12" customFormat="1" x14ac:dyDescent="0.25">
      <c r="B51" s="98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8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AEA-FDDB-498E-9418-4320858A0D64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99</v>
      </c>
      <c r="C10" s="44" t="s">
        <v>95</v>
      </c>
      <c r="D10" s="44" t="s">
        <v>31</v>
      </c>
      <c r="F10" s="38" t="s">
        <v>32</v>
      </c>
      <c r="G10" s="44" t="s">
        <v>99</v>
      </c>
      <c r="H10" s="44" t="s">
        <v>95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235147</v>
      </c>
      <c r="C12" s="13">
        <v>240758.3</v>
      </c>
      <c r="D12" s="13">
        <f>+B12-C12</f>
        <v>-5611.2999999999884</v>
      </c>
      <c r="F12" s="6" t="s">
        <v>90</v>
      </c>
      <c r="G12" s="13">
        <v>29671.9</v>
      </c>
      <c r="H12" s="13">
        <v>29649.4</v>
      </c>
      <c r="I12" s="18">
        <f>+G12-H12</f>
        <v>22.5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684323.7</v>
      </c>
      <c r="C14" s="17">
        <f>SUM(C16:C20)</f>
        <v>663582</v>
      </c>
      <c r="D14" s="17">
        <f>+B14-C14</f>
        <v>20741.699999999953</v>
      </c>
      <c r="F14" s="14" t="s">
        <v>64</v>
      </c>
      <c r="G14" s="15">
        <f>+G16+G17</f>
        <v>899566.1</v>
      </c>
      <c r="H14" s="15">
        <f>+H16+H17</f>
        <v>904332.79999999993</v>
      </c>
      <c r="I14" s="18">
        <f>+G14-H14</f>
        <v>-4766.6999999999534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683427.5</v>
      </c>
      <c r="C17" s="11">
        <v>662691</v>
      </c>
      <c r="D17" s="11">
        <f>+B17-C17</f>
        <v>20736.5</v>
      </c>
      <c r="E17" s="19"/>
      <c r="F17" s="6" t="s">
        <v>58</v>
      </c>
      <c r="G17" s="11">
        <v>898526.4</v>
      </c>
      <c r="H17" s="11">
        <v>903293.1</v>
      </c>
      <c r="I17" s="18">
        <f>+G17-H17</f>
        <v>-4766.6999999999534</v>
      </c>
    </row>
    <row r="18" spans="1:9" x14ac:dyDescent="0.25">
      <c r="A18" s="12" t="s">
        <v>72</v>
      </c>
      <c r="B18" s="11">
        <v>896.2</v>
      </c>
      <c r="C18" s="11">
        <v>891</v>
      </c>
      <c r="D18" s="11">
        <f>+B18-C18</f>
        <v>5.2000000000000455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1030490.2</v>
      </c>
      <c r="H19" s="11">
        <v>1023346.3</v>
      </c>
      <c r="I19" s="18">
        <f>+G19-H19</f>
        <v>7143.8999999999069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70053.8</v>
      </c>
      <c r="H21" s="21">
        <v>73928</v>
      </c>
      <c r="I21" s="18">
        <f>+G21-H21</f>
        <v>-3874.1999999999971</v>
      </c>
    </row>
    <row r="22" spans="1:9" ht="18.75" customHeight="1" x14ac:dyDescent="0.25">
      <c r="A22" s="12" t="s">
        <v>42</v>
      </c>
      <c r="B22" s="11">
        <f>SUM(B24:B26)</f>
        <v>7875828.7999999998</v>
      </c>
      <c r="C22" s="11">
        <f>SUM(C24:C26)</f>
        <v>7845315.7000000002</v>
      </c>
      <c r="D22" s="11">
        <f>+B22-C22</f>
        <v>30513.099999999627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3360.9</v>
      </c>
      <c r="H23" s="15">
        <v>3153.8</v>
      </c>
      <c r="I23" s="18">
        <f>+G23-H23</f>
        <v>207.09999999999991</v>
      </c>
    </row>
    <row r="24" spans="1:9" x14ac:dyDescent="0.25">
      <c r="A24" s="14" t="s">
        <v>43</v>
      </c>
      <c r="B24" s="11">
        <v>9608806</v>
      </c>
      <c r="C24" s="11">
        <v>9537935.9000000004</v>
      </c>
      <c r="D24" s="11">
        <f>+B24-C24</f>
        <v>70870.099999999627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1555.6</v>
      </c>
      <c r="H25" s="11">
        <v>1555.7</v>
      </c>
      <c r="I25" s="18">
        <f>+G25-H25</f>
        <v>-0.10000000000013642</v>
      </c>
    </row>
    <row r="26" spans="1:9" x14ac:dyDescent="0.25">
      <c r="A26" s="12" t="s">
        <v>45</v>
      </c>
      <c r="B26" s="11">
        <v>-1732977.2</v>
      </c>
      <c r="C26" s="11">
        <v>-1692620.2</v>
      </c>
      <c r="D26" s="11">
        <f>+B26-C26</f>
        <v>-40357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1275646.6000000001</v>
      </c>
      <c r="H27" s="27">
        <v>1300711.5</v>
      </c>
      <c r="I27" s="100">
        <f>+G27-H27</f>
        <v>-25064.899999999907</v>
      </c>
    </row>
    <row r="28" spans="1:9" x14ac:dyDescent="0.25">
      <c r="A28" s="12" t="s">
        <v>47</v>
      </c>
      <c r="B28" s="30">
        <v>153889.20000000001</v>
      </c>
      <c r="C28" s="30">
        <v>147426.1</v>
      </c>
      <c r="D28" s="11">
        <f>+B28-C28</f>
        <v>6463.1000000000058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3310345.1</v>
      </c>
      <c r="H29" s="83">
        <f>+H12+H14+H19+H21+H23+H25+H27</f>
        <v>3336677.5</v>
      </c>
      <c r="I29" s="100">
        <f>+G29-H29</f>
        <v>-26332.399999999907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34667.599999999999</v>
      </c>
      <c r="C31" s="30">
        <v>34708.5</v>
      </c>
      <c r="D31" s="11">
        <f>+B31-C31</f>
        <v>-40.900000000001455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5466.0999999999995</v>
      </c>
      <c r="C35" s="30">
        <v>4860.6000000000004</v>
      </c>
      <c r="D35" s="11">
        <f>+B35-C35</f>
        <v>605.49999999999909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3168.3</v>
      </c>
      <c r="C37" s="36">
        <v>3367.7</v>
      </c>
      <c r="D37" s="36">
        <f>+B37-C37</f>
        <v>-199.39999999999964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575802.9</v>
      </c>
      <c r="H38" s="84">
        <v>496998.7</v>
      </c>
      <c r="I38" s="100">
        <f t="shared" si="1"/>
        <v>78804.200000000012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5682145.6000000015</v>
      </c>
      <c r="H40" s="41">
        <f>SUM(H33:H38)</f>
        <v>5603341.4000000013</v>
      </c>
      <c r="I40" s="100">
        <f>+G40-H40</f>
        <v>78804.200000000186</v>
      </c>
    </row>
    <row r="41" spans="1:9" ht="18.75" x14ac:dyDescent="0.25">
      <c r="A41" s="40" t="s">
        <v>79</v>
      </c>
      <c r="B41" s="43">
        <f>+B37+B35+B33+B31+B28+B22+B14+B12</f>
        <v>8992490.6999999993</v>
      </c>
      <c r="C41" s="43">
        <f>+C37+C35+C33+C31+C28+C22+C14+C12</f>
        <v>8940018.9000000022</v>
      </c>
      <c r="D41" s="43">
        <f>+B41-C41</f>
        <v>52471.79999999702</v>
      </c>
      <c r="E41" s="19"/>
      <c r="F41" s="40" t="s">
        <v>56</v>
      </c>
      <c r="G41" s="43">
        <f>+G29+G40</f>
        <v>8992490.7000000011</v>
      </c>
      <c r="H41" s="43">
        <f>+H29+H40</f>
        <v>8940018.9000000022</v>
      </c>
      <c r="I41" s="101">
        <f>+G41-H41</f>
        <v>52471.799999998882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3F81-AE0E-4EDE-B6F9-8BC81D822A7A}">
  <dimension ref="A1:I145"/>
  <sheetViews>
    <sheetView tabSelected="1" topLeftCell="A4" workbookViewId="0">
      <selection activeCell="C45" sqref="C45"/>
    </sheetView>
  </sheetViews>
  <sheetFormatPr baseColWidth="10" defaultColWidth="8" defaultRowHeight="15" x14ac:dyDescent="0.25"/>
  <cols>
    <col min="1" max="1" width="87" style="6" customWidth="1"/>
    <col min="2" max="2" width="6.7109375" style="103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100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45200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103275.7</v>
      </c>
    </row>
    <row r="13" spans="1:9" x14ac:dyDescent="0.25">
      <c r="A13" s="12" t="s">
        <v>6</v>
      </c>
      <c r="C13" s="102">
        <v>-2.4</v>
      </c>
      <c r="G13" s="63"/>
      <c r="I13" s="64"/>
    </row>
    <row r="14" spans="1:9" x14ac:dyDescent="0.25">
      <c r="A14" s="12" t="s">
        <v>7</v>
      </c>
      <c r="C14" s="11">
        <v>7896.2</v>
      </c>
    </row>
    <row r="15" spans="1:9" ht="13.5" customHeight="1" x14ac:dyDescent="0.25">
      <c r="A15" s="12" t="s">
        <v>8</v>
      </c>
      <c r="C15" s="23">
        <v>1299.7</v>
      </c>
      <c r="G15" s="63"/>
    </row>
    <row r="16" spans="1:9" ht="13.5" customHeight="1" x14ac:dyDescent="0.25">
      <c r="A16" s="53"/>
      <c r="C16" s="13">
        <f>SUM(C12:C15)</f>
        <v>112469.2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7306</v>
      </c>
    </row>
    <row r="20" spans="1:4" x14ac:dyDescent="0.25">
      <c r="A20" s="12" t="s">
        <v>11</v>
      </c>
      <c r="C20" s="11">
        <v>9591.9</v>
      </c>
    </row>
    <row r="21" spans="1:4" ht="17.25" x14ac:dyDescent="0.25">
      <c r="A21" s="12" t="s">
        <v>87</v>
      </c>
      <c r="C21" s="23">
        <v>22.8</v>
      </c>
    </row>
    <row r="22" spans="1:4" x14ac:dyDescent="0.25">
      <c r="A22" s="12"/>
      <c r="C22" s="13">
        <f>SUM(C19:C21)</f>
        <v>16920.7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95548.5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59884.6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35663.9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25820.5</v>
      </c>
    </row>
    <row r="34" spans="1:9" x14ac:dyDescent="0.25">
      <c r="A34" s="12" t="s">
        <v>17</v>
      </c>
      <c r="C34" s="11">
        <v>35.4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5966.1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2181.3000000000002</v>
      </c>
    </row>
    <row r="40" spans="1:9" x14ac:dyDescent="0.25">
      <c r="A40" s="12" t="s">
        <v>20</v>
      </c>
      <c r="C40" s="11">
        <v>1172.7</v>
      </c>
    </row>
    <row r="41" spans="1:9" x14ac:dyDescent="0.25">
      <c r="A41" s="12" t="s">
        <v>21</v>
      </c>
      <c r="C41" s="11">
        <v>8854.1</v>
      </c>
    </row>
    <row r="42" spans="1:9" ht="17.25" x14ac:dyDescent="0.25">
      <c r="A42" s="12" t="s">
        <v>22</v>
      </c>
      <c r="C42" s="23">
        <v>24950.7</v>
      </c>
      <c r="D42" s="29"/>
    </row>
    <row r="43" spans="1:9" x14ac:dyDescent="0.25">
      <c r="A43" s="12"/>
      <c r="C43" s="11">
        <f>SUM(C39:C42)</f>
        <v>37158.800000000003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30327.100000000006</v>
      </c>
      <c r="D45" s="12"/>
    </row>
    <row r="46" spans="1:9" s="12" customFormat="1" x14ac:dyDescent="0.25">
      <c r="B46" s="103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103"/>
      <c r="C47" s="11"/>
    </row>
    <row r="48" spans="1:9" s="12" customFormat="1" ht="17.25" x14ac:dyDescent="0.25">
      <c r="A48" s="12" t="s">
        <v>25</v>
      </c>
      <c r="B48" s="103"/>
      <c r="C48" s="23">
        <v>0</v>
      </c>
      <c r="E48" s="76"/>
    </row>
    <row r="49" spans="1:3" s="12" customFormat="1" x14ac:dyDescent="0.25">
      <c r="A49" s="57"/>
      <c r="B49" s="103"/>
      <c r="C49" s="11"/>
    </row>
    <row r="50" spans="1:3" s="12" customFormat="1" ht="17.25" x14ac:dyDescent="0.25">
      <c r="A50" s="12" t="s">
        <v>26</v>
      </c>
      <c r="B50" s="50"/>
      <c r="C50" s="78">
        <f>+C45+C48</f>
        <v>30327.100000000006</v>
      </c>
    </row>
    <row r="51" spans="1:3" s="12" customFormat="1" x14ac:dyDescent="0.25">
      <c r="B51" s="103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103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0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66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67</v>
      </c>
      <c r="C10" s="44" t="s">
        <v>68</v>
      </c>
      <c r="D10" s="44" t="s">
        <v>31</v>
      </c>
      <c r="F10" s="38" t="s">
        <v>32</v>
      </c>
      <c r="G10" s="44" t="s">
        <v>67</v>
      </c>
      <c r="H10" s="44" t="s">
        <v>68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576942.4</v>
      </c>
      <c r="C12" s="13">
        <v>485729.2</v>
      </c>
      <c r="D12" s="13">
        <f>+B12-C12</f>
        <v>91213.200000000012</v>
      </c>
      <c r="F12" s="14" t="s">
        <v>64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36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34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39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41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37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42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40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43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46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45</v>
      </c>
      <c r="B25" s="11">
        <v>-1434824.8</v>
      </c>
      <c r="C25" s="11">
        <v>-1389402.1</v>
      </c>
      <c r="D25" s="11">
        <f>+B25-C25</f>
        <v>-45422.699999999953</v>
      </c>
      <c r="F25" s="12" t="s">
        <v>44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47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48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49</v>
      </c>
      <c r="G29" s="19"/>
      <c r="H29" s="19"/>
      <c r="I29" s="19"/>
    </row>
    <row r="30" spans="1:9" x14ac:dyDescent="0.25">
      <c r="A30" s="12" t="s">
        <v>50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59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51</v>
      </c>
      <c r="B32" s="34">
        <v>0</v>
      </c>
      <c r="C32" s="34">
        <v>0</v>
      </c>
      <c r="D32" s="11">
        <f>+B32-C32</f>
        <v>0</v>
      </c>
      <c r="E32" s="19"/>
      <c r="F32" s="12" t="s">
        <v>60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61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52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62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63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53</v>
      </c>
      <c r="B36" s="36">
        <v>694.6</v>
      </c>
      <c r="C36" s="36">
        <v>861.6</v>
      </c>
      <c r="D36" s="36">
        <f>+B36-C36</f>
        <v>-167</v>
      </c>
      <c r="E36" s="19"/>
      <c r="F36" s="12" t="s">
        <v>23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54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55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56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31BC-45CE-48FE-9734-8C67BFAB089C}">
  <dimension ref="A1:I45"/>
  <sheetViews>
    <sheetView topLeftCell="D32" workbookViewId="0">
      <selection activeCell="H38" sqref="H38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101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102</v>
      </c>
      <c r="C10" s="44" t="s">
        <v>99</v>
      </c>
      <c r="D10" s="44" t="s">
        <v>31</v>
      </c>
      <c r="F10" s="38" t="s">
        <v>32</v>
      </c>
      <c r="G10" s="44" t="s">
        <v>102</v>
      </c>
      <c r="H10" s="44" t="s">
        <v>99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297275.59999999998</v>
      </c>
      <c r="C12" s="13">
        <v>235147</v>
      </c>
      <c r="D12" s="13">
        <f>+B12-C12</f>
        <v>62128.599999999977</v>
      </c>
      <c r="F12" s="6" t="s">
        <v>90</v>
      </c>
      <c r="G12" s="13">
        <v>37205.199999999997</v>
      </c>
      <c r="H12" s="13">
        <v>29671.9</v>
      </c>
      <c r="I12" s="18">
        <f>+G12-H12</f>
        <v>7533.2999999999956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716518.10000000009</v>
      </c>
      <c r="C14" s="17">
        <f>SUM(C16:C20)</f>
        <v>684323.7</v>
      </c>
      <c r="D14" s="17">
        <f>+B14-C14</f>
        <v>32194.40000000014</v>
      </c>
      <c r="F14" s="14" t="s">
        <v>64</v>
      </c>
      <c r="G14" s="15">
        <f>+G16+G17</f>
        <v>908075.39999999991</v>
      </c>
      <c r="H14" s="15">
        <f>+H16+H17</f>
        <v>899566.1</v>
      </c>
      <c r="I14" s="18">
        <f>+G14-H14</f>
        <v>8509.2999999999302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1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715614.8</v>
      </c>
      <c r="C17" s="11">
        <v>683427.5</v>
      </c>
      <c r="D17" s="11">
        <f>+B17-C17</f>
        <v>32187.300000000047</v>
      </c>
      <c r="E17" s="19"/>
      <c r="F17" s="6" t="s">
        <v>58</v>
      </c>
      <c r="G17" s="11">
        <v>907035.7</v>
      </c>
      <c r="H17" s="11">
        <v>898526.4</v>
      </c>
      <c r="I17" s="18">
        <f>+G17-H17</f>
        <v>8509.2999999999302</v>
      </c>
    </row>
    <row r="18" spans="1:9" x14ac:dyDescent="0.25">
      <c r="A18" s="12" t="s">
        <v>72</v>
      </c>
      <c r="B18" s="11">
        <v>903.3</v>
      </c>
      <c r="C18" s="11">
        <v>896.2</v>
      </c>
      <c r="D18" s="11">
        <f>+B18-C18</f>
        <v>7.0999999999999091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975113.5</v>
      </c>
      <c r="H19" s="11">
        <v>1030490.2</v>
      </c>
      <c r="I19" s="18">
        <f>+G19-H19</f>
        <v>-55376.699999999953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61165.1</v>
      </c>
      <c r="H21" s="21">
        <v>70053.8</v>
      </c>
      <c r="I21" s="18">
        <f>+G21-H21</f>
        <v>-8888.7000000000044</v>
      </c>
    </row>
    <row r="22" spans="1:9" ht="18.75" customHeight="1" x14ac:dyDescent="0.25">
      <c r="A22" s="12" t="s">
        <v>42</v>
      </c>
      <c r="B22" s="11">
        <f>SUM(B24:B26)</f>
        <v>7835174.7000000011</v>
      </c>
      <c r="C22" s="11">
        <f>SUM(C24:C26)</f>
        <v>7875828.7999999998</v>
      </c>
      <c r="D22" s="11">
        <f>+B22-C22</f>
        <v>-40654.099999998696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3633.6</v>
      </c>
      <c r="H23" s="15">
        <v>3360.9</v>
      </c>
      <c r="I23" s="18">
        <f>+G23-H23</f>
        <v>272.69999999999982</v>
      </c>
    </row>
    <row r="24" spans="1:9" x14ac:dyDescent="0.25">
      <c r="A24" s="14" t="s">
        <v>43</v>
      </c>
      <c r="B24" s="11">
        <v>9627629.8000000007</v>
      </c>
      <c r="C24" s="11">
        <v>9608806</v>
      </c>
      <c r="D24" s="11">
        <f>+B24-C24</f>
        <v>18823.800000000745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1545.9</v>
      </c>
      <c r="H25" s="11">
        <v>1555.6</v>
      </c>
      <c r="I25" s="18">
        <f>+G25-H25</f>
        <v>-9.6999999999998181</v>
      </c>
    </row>
    <row r="26" spans="1:9" x14ac:dyDescent="0.25">
      <c r="A26" s="12" t="s">
        <v>45</v>
      </c>
      <c r="B26" s="11">
        <v>-1792455.1</v>
      </c>
      <c r="C26" s="11">
        <v>-1732977.2</v>
      </c>
      <c r="D26" s="11">
        <f>+B26-C26</f>
        <v>-59477.90000000014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1339143.2</v>
      </c>
      <c r="H27" s="27">
        <v>1275646.6000000001</v>
      </c>
      <c r="I27" s="100">
        <f>+G27-H27</f>
        <v>63496.59999999986</v>
      </c>
    </row>
    <row r="28" spans="1:9" x14ac:dyDescent="0.25">
      <c r="A28" s="12" t="s">
        <v>47</v>
      </c>
      <c r="B28" s="30">
        <v>146873.4</v>
      </c>
      <c r="C28" s="30">
        <v>153889.20000000001</v>
      </c>
      <c r="D28" s="11">
        <f>+B28-C28</f>
        <v>-7015.8000000000175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3325881.9</v>
      </c>
      <c r="H29" s="83">
        <f>+H12+H14+H19+H21+H23+H25+H27</f>
        <v>3310345.1</v>
      </c>
      <c r="I29" s="100">
        <f>+G29-H29</f>
        <v>15536.799999999814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34558.6</v>
      </c>
      <c r="C31" s="30">
        <v>34667.599999999999</v>
      </c>
      <c r="D31" s="11">
        <f>+B31-C31</f>
        <v>-109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4666.3999999999996</v>
      </c>
      <c r="C35" s="30">
        <v>5466.0999999999995</v>
      </c>
      <c r="D35" s="11">
        <f>+B35-C35</f>
        <v>-799.69999999999982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3287.9</v>
      </c>
      <c r="C37" s="36">
        <v>3168.3</v>
      </c>
      <c r="D37" s="36">
        <f>+B37-C37</f>
        <v>119.59999999999991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606130.1</v>
      </c>
      <c r="H38" s="84">
        <v>575802.9</v>
      </c>
      <c r="I38" s="100">
        <f t="shared" si="1"/>
        <v>30327.199999999953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5712472.8000000007</v>
      </c>
      <c r="H40" s="41">
        <f>SUM(H33:H38)</f>
        <v>5682145.6000000015</v>
      </c>
      <c r="I40" s="100">
        <f>+G40-H40</f>
        <v>30327.199999999255</v>
      </c>
    </row>
    <row r="41" spans="1:9" ht="18.75" x14ac:dyDescent="0.25">
      <c r="A41" s="40" t="s">
        <v>79</v>
      </c>
      <c r="B41" s="43">
        <f>+B37+B35+B33+B31+B28+B22+B14+B12</f>
        <v>9038354.7000000011</v>
      </c>
      <c r="C41" s="43">
        <f>+C37+C35+C33+C31+C28+C22+C14+C12</f>
        <v>8992490.6999999993</v>
      </c>
      <c r="D41" s="43">
        <f>+B41-C41</f>
        <v>45864.000000001863</v>
      </c>
      <c r="E41" s="19"/>
      <c r="F41" s="40" t="s">
        <v>56</v>
      </c>
      <c r="G41" s="43">
        <f>+G29+G40</f>
        <v>9038354.7000000011</v>
      </c>
      <c r="H41" s="43">
        <f>+H29+H40</f>
        <v>8992490.7000000011</v>
      </c>
      <c r="I41" s="101">
        <f>+G41-H41</f>
        <v>45864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ignoredErrors>
    <ignoredError sqref="I14:I27 D12 B41:D41" unlocked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28" workbookViewId="0">
      <selection activeCell="C49" sqref="C49"/>
    </sheetView>
  </sheetViews>
  <sheetFormatPr baseColWidth="10" defaultColWidth="8" defaultRowHeight="15" x14ac:dyDescent="0.25"/>
  <cols>
    <col min="1" max="1" width="87" style="6" customWidth="1"/>
    <col min="2" max="2" width="6.7109375" style="97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103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45200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v>992324.6</v>
      </c>
    </row>
    <row r="13" spans="1:9" x14ac:dyDescent="0.25">
      <c r="A13" s="12" t="s">
        <v>6</v>
      </c>
      <c r="C13" s="21">
        <v>-7.7</v>
      </c>
      <c r="D13" s="29"/>
    </row>
    <row r="14" spans="1:9" x14ac:dyDescent="0.25">
      <c r="A14" s="12" t="s">
        <v>7</v>
      </c>
      <c r="C14" s="21">
        <v>64896.4</v>
      </c>
    </row>
    <row r="15" spans="1:9" ht="13.5" customHeight="1" x14ac:dyDescent="0.25">
      <c r="A15" s="12" t="s">
        <v>8</v>
      </c>
      <c r="C15" s="52">
        <v>23196.400000000001</v>
      </c>
      <c r="I15" s="86"/>
    </row>
    <row r="16" spans="1:9" ht="13.5" customHeight="1" x14ac:dyDescent="0.25">
      <c r="A16" s="53"/>
      <c r="C16" s="54">
        <f>SUM(C12:C15)</f>
        <v>1080409.7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v>72727.7</v>
      </c>
    </row>
    <row r="20" spans="1:9" x14ac:dyDescent="0.25">
      <c r="A20" s="12" t="s">
        <v>11</v>
      </c>
      <c r="C20" s="21">
        <v>108826.90000000001</v>
      </c>
    </row>
    <row r="21" spans="1:9" ht="17.25" x14ac:dyDescent="0.25">
      <c r="A21" s="12" t="s">
        <v>91</v>
      </c>
      <c r="C21" s="52">
        <v>70.400000000000006</v>
      </c>
    </row>
    <row r="22" spans="1:9" x14ac:dyDescent="0.25">
      <c r="A22" s="12"/>
      <c r="C22" s="54">
        <f>SUM(C19:C21)</f>
        <v>181625</v>
      </c>
    </row>
    <row r="23" spans="1:9" x14ac:dyDescent="0.25">
      <c r="A23" s="12"/>
      <c r="C23" s="21"/>
    </row>
    <row r="24" spans="1:9" x14ac:dyDescent="0.25">
      <c r="A24" s="12" t="s">
        <v>12</v>
      </c>
      <c r="C24" s="21">
        <f>SUM(C16-C22)</f>
        <v>898784.7</v>
      </c>
      <c r="E24" s="85"/>
    </row>
    <row r="25" spans="1:9" x14ac:dyDescent="0.25">
      <c r="A25" s="12"/>
      <c r="C25" s="21"/>
    </row>
    <row r="26" spans="1:9" x14ac:dyDescent="0.25">
      <c r="A26" s="12" t="s">
        <v>13</v>
      </c>
      <c r="C26" s="21"/>
    </row>
    <row r="27" spans="1:9" ht="17.25" x14ac:dyDescent="0.25">
      <c r="A27" s="12" t="s">
        <v>14</v>
      </c>
      <c r="C27" s="52">
        <v>456582.2</v>
      </c>
      <c r="E27" s="51"/>
      <c r="F27" s="51"/>
    </row>
    <row r="28" spans="1:9" x14ac:dyDescent="0.25">
      <c r="A28" s="12"/>
      <c r="C28" s="21"/>
    </row>
    <row r="29" spans="1:9" x14ac:dyDescent="0.25">
      <c r="A29" s="12" t="s">
        <v>15</v>
      </c>
      <c r="C29" s="21">
        <f>+C24-C27</f>
        <v>442202.49999999994</v>
      </c>
    </row>
    <row r="30" spans="1:9" x14ac:dyDescent="0.25">
      <c r="A30" s="12"/>
      <c r="C30" s="21"/>
    </row>
    <row r="32" spans="1:9" x14ac:dyDescent="0.25">
      <c r="A32" s="12"/>
      <c r="C32" s="21">
        <f>+'[27]ER Enero'!C31</f>
        <v>0</v>
      </c>
    </row>
    <row r="33" spans="1:6" x14ac:dyDescent="0.25">
      <c r="A33" s="12" t="s">
        <v>16</v>
      </c>
      <c r="C33" s="21">
        <v>317711.5</v>
      </c>
    </row>
    <row r="34" spans="1:6" x14ac:dyDescent="0.25">
      <c r="A34" s="12" t="s">
        <v>17</v>
      </c>
      <c r="C34" s="21">
        <v>-181.7</v>
      </c>
    </row>
    <row r="35" spans="1:6" x14ac:dyDescent="0.25">
      <c r="A35" s="12"/>
      <c r="C35" s="21">
        <f>+'[27]ER Enero'!C34</f>
        <v>0</v>
      </c>
    </row>
    <row r="36" spans="1:6" x14ac:dyDescent="0.25">
      <c r="A36" s="12" t="s">
        <v>18</v>
      </c>
      <c r="C36" s="21">
        <v>114108.5</v>
      </c>
      <c r="E36" s="51"/>
      <c r="F36" s="51"/>
    </row>
    <row r="37" spans="1:6" x14ac:dyDescent="0.25">
      <c r="A37" s="12"/>
      <c r="C37" s="21">
        <f>+'[27]ER Enero'!C36</f>
        <v>0</v>
      </c>
    </row>
    <row r="38" spans="1:6" x14ac:dyDescent="0.25">
      <c r="A38" s="12" t="s">
        <v>19</v>
      </c>
    </row>
    <row r="39" spans="1:6" x14ac:dyDescent="0.25">
      <c r="A39" s="56" t="s">
        <v>93</v>
      </c>
      <c r="C39" s="21">
        <v>20409.900000000001</v>
      </c>
    </row>
    <row r="40" spans="1:6" x14ac:dyDescent="0.25">
      <c r="A40" s="56" t="s">
        <v>20</v>
      </c>
      <c r="C40" s="21">
        <v>9871.1</v>
      </c>
    </row>
    <row r="41" spans="1:6" x14ac:dyDescent="0.25">
      <c r="A41" s="56" t="s">
        <v>21</v>
      </c>
      <c r="C41" s="21">
        <v>121901.3</v>
      </c>
    </row>
    <row r="42" spans="1:6" ht="17.25" x14ac:dyDescent="0.25">
      <c r="A42" s="56" t="s">
        <v>22</v>
      </c>
      <c r="C42" s="52">
        <v>115528.4</v>
      </c>
    </row>
    <row r="43" spans="1:6" x14ac:dyDescent="0.25">
      <c r="A43" s="12"/>
      <c r="C43" s="21">
        <f>SUM(C39:C42)</f>
        <v>267710.69999999995</v>
      </c>
    </row>
    <row r="44" spans="1:6" x14ac:dyDescent="0.25">
      <c r="A44" s="12"/>
      <c r="C44" s="21"/>
    </row>
    <row r="45" spans="1:6" x14ac:dyDescent="0.25">
      <c r="A45" s="12" t="s">
        <v>23</v>
      </c>
      <c r="C45" s="21">
        <f>+C29+C33+C34+C36-C43</f>
        <v>606130.10000000009</v>
      </c>
    </row>
    <row r="46" spans="1:6" s="12" customFormat="1" x14ac:dyDescent="0.25">
      <c r="B46" s="97"/>
      <c r="C46" s="21"/>
    </row>
    <row r="47" spans="1:6" s="12" customFormat="1" x14ac:dyDescent="0.25">
      <c r="A47" s="12" t="s">
        <v>24</v>
      </c>
      <c r="B47" s="97"/>
      <c r="C47" s="21"/>
    </row>
    <row r="48" spans="1:6" s="12" customFormat="1" ht="17.25" x14ac:dyDescent="0.25">
      <c r="A48" s="12" t="s">
        <v>25</v>
      </c>
      <c r="B48" s="97"/>
      <c r="C48" s="52">
        <v>0</v>
      </c>
    </row>
    <row r="49" spans="1:3" s="12" customFormat="1" x14ac:dyDescent="0.25">
      <c r="A49" s="57"/>
      <c r="B49" s="97"/>
      <c r="C49" s="21"/>
    </row>
    <row r="50" spans="1:3" s="12" customFormat="1" ht="17.25" x14ac:dyDescent="0.25">
      <c r="A50" s="12" t="s">
        <v>26</v>
      </c>
      <c r="B50" s="61"/>
      <c r="C50" s="93">
        <f>+C45+C48</f>
        <v>606130.10000000009</v>
      </c>
    </row>
    <row r="51" spans="1:3" s="12" customFormat="1" x14ac:dyDescent="0.25">
      <c r="B51" s="97"/>
      <c r="C51" s="21"/>
    </row>
    <row r="52" spans="1:3" x14ac:dyDescent="0.25">
      <c r="C52" s="58"/>
    </row>
    <row r="53" spans="1:3" x14ac:dyDescent="0.25">
      <c r="C53" s="59"/>
    </row>
    <row r="55" spans="1:3" x14ac:dyDescent="0.25">
      <c r="C55" s="87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7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topLeftCell="A11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69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1672.4</v>
      </c>
    </row>
    <row r="39" spans="1:9" x14ac:dyDescent="0.25">
      <c r="A39" s="12" t="s">
        <v>20</v>
      </c>
      <c r="C39" s="11">
        <v>886.6</v>
      </c>
    </row>
    <row r="40" spans="1:9" x14ac:dyDescent="0.25">
      <c r="A40" s="12" t="s">
        <v>21</v>
      </c>
      <c r="C40" s="11">
        <v>12007.2</v>
      </c>
    </row>
    <row r="41" spans="1:9" ht="17.25" x14ac:dyDescent="0.25">
      <c r="A41" s="12" t="s">
        <v>22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70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71</v>
      </c>
      <c r="C10" s="44" t="s">
        <v>67</v>
      </c>
      <c r="D10" s="44" t="s">
        <v>31</v>
      </c>
      <c r="F10" s="38" t="s">
        <v>32</v>
      </c>
      <c r="G10" s="44" t="s">
        <v>71</v>
      </c>
      <c r="H10" s="44" t="s">
        <v>67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64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34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72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40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46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-1469601.9</v>
      </c>
      <c r="C26" s="11">
        <v>-1434824.8</v>
      </c>
      <c r="D26" s="11">
        <f>+B26-C26</f>
        <v>-34777.09999999986</v>
      </c>
      <c r="F26" s="12" t="s">
        <v>44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48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53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23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56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1795.7</v>
      </c>
    </row>
    <row r="39" spans="1:9" x14ac:dyDescent="0.25">
      <c r="A39" s="12" t="s">
        <v>20</v>
      </c>
      <c r="C39" s="11">
        <v>832.9</v>
      </c>
    </row>
    <row r="40" spans="1:9" x14ac:dyDescent="0.25">
      <c r="A40" s="12" t="s">
        <v>21</v>
      </c>
      <c r="C40" s="11">
        <v>15449.1</v>
      </c>
    </row>
    <row r="41" spans="1:9" ht="17.25" x14ac:dyDescent="0.25">
      <c r="A41" s="12" t="s">
        <v>22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75</v>
      </c>
      <c r="C10" s="44" t="s">
        <v>71</v>
      </c>
      <c r="D10" s="44" t="s">
        <v>31</v>
      </c>
      <c r="F10" s="38" t="s">
        <v>32</v>
      </c>
      <c r="G10" s="44" t="s">
        <v>75</v>
      </c>
      <c r="H10" s="44" t="s">
        <v>71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64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34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72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40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46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-1518763.2</v>
      </c>
      <c r="C26" s="11">
        <v>-1469601.9</v>
      </c>
      <c r="D26" s="11">
        <f>+B26-C26</f>
        <v>-49161.300000000047</v>
      </c>
      <c r="F26" s="12" t="s">
        <v>44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48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23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56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1716.6</v>
      </c>
    </row>
    <row r="39" spans="1:9" x14ac:dyDescent="0.25">
      <c r="A39" s="12" t="s">
        <v>20</v>
      </c>
      <c r="C39" s="11">
        <v>840.1</v>
      </c>
    </row>
    <row r="40" spans="1:9" x14ac:dyDescent="0.25">
      <c r="A40" s="12" t="s">
        <v>21</v>
      </c>
      <c r="C40" s="11">
        <v>12799.8</v>
      </c>
    </row>
    <row r="41" spans="1:9" ht="17.25" x14ac:dyDescent="0.25">
      <c r="A41" s="12" t="s">
        <v>22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8"/>
      <c r="C46" s="11"/>
    </row>
    <row r="47" spans="1:9" s="12" customFormat="1" ht="17.25" x14ac:dyDescent="0.25">
      <c r="A47" s="12" t="s">
        <v>25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26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5" t="s">
        <v>29</v>
      </c>
      <c r="C9" s="105"/>
      <c r="D9" s="105"/>
      <c r="G9" s="105" t="s">
        <v>29</v>
      </c>
      <c r="H9" s="105"/>
      <c r="I9" s="105"/>
    </row>
    <row r="10" spans="1:9" s="3" customFormat="1" ht="33" x14ac:dyDescent="0.25">
      <c r="A10" s="38" t="s">
        <v>30</v>
      </c>
      <c r="B10" s="44" t="s">
        <v>78</v>
      </c>
      <c r="C10" s="44" t="s">
        <v>75</v>
      </c>
      <c r="D10" s="44" t="s">
        <v>31</v>
      </c>
      <c r="F10" s="38" t="s">
        <v>32</v>
      </c>
      <c r="G10" s="44" t="s">
        <v>78</v>
      </c>
      <c r="H10" s="44" t="s">
        <v>75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64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34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72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40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46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-1584682.9</v>
      </c>
      <c r="C26" s="11">
        <v>-1518763.2</v>
      </c>
      <c r="D26" s="11">
        <f>+B26-C26</f>
        <v>-65919.699999999953</v>
      </c>
      <c r="F26" s="12" t="s">
        <v>44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48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23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56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topLeftCell="A16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1769.7</v>
      </c>
    </row>
    <row r="39" spans="1:9" x14ac:dyDescent="0.25">
      <c r="A39" s="12" t="s">
        <v>20</v>
      </c>
      <c r="C39" s="11">
        <v>949.9</v>
      </c>
    </row>
    <row r="40" spans="1:9" x14ac:dyDescent="0.25">
      <c r="A40" s="12" t="s">
        <v>21</v>
      </c>
      <c r="C40" s="11">
        <v>17113</v>
      </c>
    </row>
    <row r="41" spans="1:9" ht="17.25" x14ac:dyDescent="0.25">
      <c r="A41" s="12" t="s">
        <v>22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1"/>
      <c r="C46" s="11"/>
    </row>
    <row r="47" spans="1:9" s="12" customFormat="1" ht="17.25" x14ac:dyDescent="0.25">
      <c r="A47" s="12" t="s">
        <v>25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26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2023-11-22T20:43:00Z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